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2"/>
  </bookViews>
  <sheets>
    <sheet name="使い方" sheetId="1" r:id="rId1"/>
    <sheet name="様式J-1 (データ入力用)" sheetId="2" r:id="rId2"/>
    <sheet name="支部クラブID" sheetId="3" r:id="rId3"/>
    <sheet name="様式J-1 (データ出力用)" sheetId="4" r:id="rId4"/>
  </sheets>
  <definedNames>
    <definedName name="_xlnm.Print_Area" localSheetId="3">'様式J-1 (データ出力用)'!$B$1:$K$40</definedName>
  </definedNames>
  <calcPr fullCalcOnLoad="1" iterate="1" iterateCount="100" iterateDelta="0.001"/>
</workbook>
</file>

<file path=xl/comments2.xml><?xml version="1.0" encoding="utf-8"?>
<comments xmlns="http://schemas.openxmlformats.org/spreadsheetml/2006/main">
  <authors>
    <author>koshigoe</author>
  </authors>
  <commentList>
    <comment ref="S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<sst xmlns="http://schemas.openxmlformats.org/spreadsheetml/2006/main" count="136" uniqueCount="95">
  <si>
    <t>申請月日</t>
  </si>
  <si>
    <t>A-協会提出用</t>
  </si>
  <si>
    <t>公益財団法人　全日本ボウリング協会　　御中</t>
  </si>
  <si>
    <t>新JBC№</t>
  </si>
  <si>
    <t>フリガナ</t>
  </si>
  <si>
    <t>氏名</t>
  </si>
  <si>
    <t>住所</t>
  </si>
  <si>
    <t>所属団体</t>
  </si>
  <si>
    <t>氏　名</t>
  </si>
  <si>
    <t>住　所</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</si>
  <si>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</si>
  <si>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</si>
  <si>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</si>
  <si>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</si>
  <si>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</si>
  <si>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</si>
  <si>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</si>
  <si>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</si>
  <si>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</si>
  <si>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</si>
  <si>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男</t>
  </si>
  <si>
    <t>自宅TEL</t>
  </si>
  <si>
    <t>支部名</t>
  </si>
  <si>
    <t>クラブ名</t>
  </si>
  <si>
    <t>↑</t>
  </si>
  <si>
    <t>番号入力</t>
  </si>
  <si>
    <t>〒</t>
  </si>
  <si>
    <t>TEL</t>
  </si>
  <si>
    <t>クラブ</t>
  </si>
  <si>
    <t>使い方</t>
  </si>
  <si>
    <t>（パスワードは不要で解除出来ます）</t>
  </si>
  <si>
    <t>旧JBC№</t>
  </si>
  <si>
    <t>例</t>
  </si>
  <si>
    <t>様式　J－1</t>
  </si>
  <si>
    <t>ＪＢＣジュニア会員登録申請書</t>
  </si>
  <si>
    <t>学校名
(勤務先)</t>
  </si>
  <si>
    <t>学年</t>
  </si>
  <si>
    <t>年生</t>
  </si>
  <si>
    <t>　　ジュニア会員（高校生・中学生・ジュニア）の登録を申請いたします。</t>
  </si>
  <si>
    <t>連絡先TEL</t>
  </si>
  <si>
    <t>学校名（勤務先）</t>
  </si>
  <si>
    <t>○○高等学校</t>
  </si>
  <si>
    <t>東京　健太</t>
  </si>
  <si>
    <t>東京都千代田区○○123-5</t>
  </si>
  <si>
    <t>03-8765-4321</t>
  </si>
  <si>
    <t>100-6666</t>
  </si>
  <si>
    <t>03-2233-4455</t>
  </si>
  <si>
    <t>様式Ｊ-1（データ出力用）</t>
  </si>
  <si>
    <t>様式Ｊ-1（データ出力用）シートに入力したデータを使いA4版用紙に2名ずつ作成するためのフォームです。</t>
  </si>
  <si>
    <t>シート内左の「A2」および「A23」（黄色セル）に様式Ｊ-1（データ入力用）シートで作成した表の左1列目「№」の数字を入力すると</t>
  </si>
  <si>
    <t>様式Ｊ-1（データ入力用）</t>
  </si>
  <si>
    <t>様式Ｊ-1（データ出力用）シートを使って申請書を作成するための入力用フォーム（表）です。</t>
  </si>
  <si>
    <t>「学年」は当該年度の学年を数字で入力してください。</t>
  </si>
  <si>
    <t>年齢基準日</t>
  </si>
  <si>
    <t>ジュニア会員登録申請書様式フォーム</t>
  </si>
  <si>
    <t>ボウリング連盟</t>
  </si>
  <si>
    <t>東京都</t>
  </si>
  <si>
    <t>申請年月日</t>
  </si>
  <si>
    <t>同シートは計算式消去防止のため、シート保護がかけられていますが、行を増やすなど改造される際はシート保護を解除してください。</t>
  </si>
  <si>
    <t>トウキョウ　ケンタ</t>
  </si>
  <si>
    <t>表に会員登録に必要な各情報を記入してください。（年齢は生年月日をもとに2024年4月1日現在の満年齢で自動計算されます）</t>
  </si>
  <si>
    <t xml:space="preserve">支部クラブID </t>
  </si>
  <si>
    <t>支部クラブID</t>
  </si>
  <si>
    <t>連盟No</t>
  </si>
  <si>
    <t>支部No</t>
  </si>
  <si>
    <t>クラブNo</t>
  </si>
  <si>
    <t>支部名</t>
  </si>
  <si>
    <t>クラブ名</t>
  </si>
  <si>
    <t>2023登録ｸﾗﾌﾞ</t>
  </si>
  <si>
    <t>13-J-30444</t>
  </si>
  <si>
    <t>13-J-20555</t>
  </si>
  <si>
    <t>同行のデータが反映されます。</t>
  </si>
  <si>
    <t>支部クラブIDは「支部クラブID」に記載した該当する支部クラブの6桁の数字を入力をしてください。</t>
  </si>
  <si>
    <t>（支部名、クラブ名は自動入力されます）</t>
  </si>
  <si>
    <t>※出力した書類の協会への提出は不要です。</t>
  </si>
  <si>
    <r>
      <t>必要に応じて任意でご使用ください。</t>
    </r>
    <r>
      <rPr>
        <sz val="12"/>
        <color indexed="10"/>
        <rFont val="ＭＳ Ｐゴシック"/>
        <family val="3"/>
      </rPr>
      <t>※出力した書類の協会への提出は不要です。</t>
    </r>
  </si>
  <si>
    <t>同シートは計算式消去防止のため、シート保護がかけられていますが、改造される際はシート保護を解除してください。</t>
  </si>
  <si>
    <t>支部クラブID</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</si>
  <si>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</si>
  <si>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</si>
  <si>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様式B-2（データ入力用）シートの「支部クラブID」引用のためのシートとなります。</t>
  </si>
  <si>
    <t>東濃</t>
  </si>
  <si>
    <t>土岐グランド</t>
  </si>
  <si>
    <t>〇</t>
  </si>
  <si>
    <t>多治見</t>
  </si>
  <si>
    <t>岐阜</t>
  </si>
  <si>
    <t>AC</t>
  </si>
  <si>
    <t>西濃</t>
  </si>
  <si>
    <t>コロナ</t>
  </si>
  <si>
    <t>岐阜西</t>
  </si>
  <si>
    <t>モレラ</t>
  </si>
  <si>
    <t>美濃</t>
  </si>
  <si>
    <t>白鳥</t>
  </si>
  <si>
    <t>羽島</t>
  </si>
  <si>
    <t>コスモ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</si>
</sst>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ggge&quot;年&quot;m&quot;月&quot;d&quot;日&quot;;@"/>
    <numFmt numFmtId="178" formatCode="[$-411]gge&quot;年&quot;m&quot;月&quot;d&quot;日&quot;;@"/>
    <numFmt numFmtId="179" formatCode="[$]gge&quot;年&quot;m&quot;月&quot;d&quot;日&quot;;@"/>
    <numFmt numFmtId="180" formatCode="yyyy/mm/dd"/>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sz val="20"/>
      <color indexed="8"/>
      <name val="ＭＳ Ｐ明朝"/>
      <family val="1"/>
    </font>
    <font>
      <u val="single"/>
      <sz val="11"/>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u val="single"/>
      <sz val="11"/>
      <color theme="1"/>
      <name val="ＭＳ Ｐ明朝"/>
      <family val="1"/>
    </font>
    <font>
      <sz val="20"/>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right/>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10" xfId="0" applyFont="1" applyBorder="1" applyAlignment="1">
      <alignment horizontal="center" vertical="center"/>
    </xf>
    <xf numFmtId="0" fontId="45" fillId="0" borderId="11"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Alignment="1">
      <alignment horizontal="center" vertical="center"/>
    </xf>
    <xf numFmtId="0" fontId="45" fillId="0" borderId="15" xfId="0" applyFont="1" applyBorder="1" applyAlignment="1">
      <alignment vertical="center"/>
    </xf>
    <xf numFmtId="0" fontId="43" fillId="0" borderId="13" xfId="0" applyFont="1" applyBorder="1" applyAlignment="1">
      <alignment horizontal="center" vertical="center"/>
    </xf>
    <xf numFmtId="176" fontId="43"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5" fillId="0" borderId="13"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0" fontId="45" fillId="0" borderId="15" xfId="0" applyFont="1" applyBorder="1" applyAlignment="1" applyProtection="1">
      <alignment vertical="center"/>
      <protection hidden="1"/>
    </xf>
    <xf numFmtId="0" fontId="45" fillId="0" borderId="11" xfId="0" applyFont="1" applyBorder="1" applyAlignment="1" applyProtection="1">
      <alignment vertical="center"/>
      <protection hidden="1"/>
    </xf>
    <xf numFmtId="0" fontId="45" fillId="0" borderId="14"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5" fillId="0" borderId="13" xfId="0" applyFont="1" applyBorder="1" applyAlignment="1">
      <alignment horizontal="center" vertical="center"/>
    </xf>
    <xf numFmtId="0" fontId="45"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45" fillId="0" borderId="16" xfId="0" applyFont="1" applyBorder="1" applyAlignment="1">
      <alignment vertical="center"/>
    </xf>
    <xf numFmtId="0" fontId="45" fillId="0" borderId="12" xfId="0" applyFont="1" applyBorder="1" applyAlignment="1">
      <alignment vertical="center"/>
    </xf>
    <xf numFmtId="0" fontId="44" fillId="0" borderId="13" xfId="0" applyFont="1" applyBorder="1" applyAlignment="1">
      <alignment horizontal="center" vertical="center" wrapText="1"/>
    </xf>
    <xf numFmtId="0" fontId="43" fillId="0" borderId="14" xfId="0" applyFont="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4" fillId="0" borderId="0" xfId="0" applyFont="1" applyAlignment="1">
      <alignment vertical="center"/>
    </xf>
    <xf numFmtId="0" fontId="43" fillId="0" borderId="13" xfId="0" applyFont="1" applyBorder="1" applyAlignment="1">
      <alignment horizontal="center" vertical="center"/>
    </xf>
    <xf numFmtId="180" fontId="0" fillId="0" borderId="13" xfId="0" applyNumberFormat="1" applyBorder="1" applyAlignment="1">
      <alignment horizontal="center" vertical="center"/>
    </xf>
    <xf numFmtId="180" fontId="0" fillId="35" borderId="13" xfId="0" applyNumberFormat="1" applyFill="1" applyBorder="1" applyAlignment="1">
      <alignment vertical="center"/>
    </xf>
    <xf numFmtId="180" fontId="0" fillId="0" borderId="13" xfId="0" applyNumberFormat="1" applyBorder="1" applyAlignment="1" applyProtection="1">
      <alignment vertical="center"/>
      <protection locked="0"/>
    </xf>
    <xf numFmtId="180" fontId="0" fillId="0" borderId="0" xfId="0" applyNumberFormat="1" applyAlignment="1">
      <alignment vertical="center"/>
    </xf>
    <xf numFmtId="0" fontId="0" fillId="0" borderId="13" xfId="0" applyBorder="1" applyAlignment="1">
      <alignment vertical="center"/>
    </xf>
    <xf numFmtId="0" fontId="46" fillId="0" borderId="17"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2" xfId="0" applyFont="1" applyBorder="1" applyAlignment="1">
      <alignment horizontal="center" vertical="center" wrapText="1"/>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12" xfId="0" applyFont="1" applyBorder="1" applyAlignment="1">
      <alignment horizontal="center" vertical="center"/>
    </xf>
    <xf numFmtId="0" fontId="43" fillId="0" borderId="17" xfId="0" applyFont="1" applyBorder="1" applyAlignment="1">
      <alignment horizontal="right" vertical="center"/>
    </xf>
    <xf numFmtId="0" fontId="43" fillId="0" borderId="16" xfId="0" applyFont="1" applyBorder="1" applyAlignment="1">
      <alignment horizontal="right" vertical="center"/>
    </xf>
    <xf numFmtId="0" fontId="43" fillId="0" borderId="16" xfId="0" applyFont="1" applyBorder="1" applyAlignment="1">
      <alignment horizontal="left" vertical="center"/>
    </xf>
    <xf numFmtId="0" fontId="43" fillId="0" borderId="12" xfId="0" applyFont="1" applyBorder="1" applyAlignment="1">
      <alignment horizontal="left" vertical="center"/>
    </xf>
    <xf numFmtId="0" fontId="45" fillId="0" borderId="13" xfId="0" applyFont="1" applyBorder="1" applyAlignment="1" applyProtection="1">
      <alignment horizontal="center" vertical="center"/>
      <protection hidden="1"/>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13" xfId="0" applyFont="1" applyBorder="1" applyAlignment="1">
      <alignment horizontal="center" vertical="center"/>
    </xf>
    <xf numFmtId="0" fontId="45" fillId="0" borderId="20" xfId="0" applyFont="1" applyBorder="1" applyAlignment="1">
      <alignment vertical="center"/>
    </xf>
    <xf numFmtId="0" fontId="45" fillId="0" borderId="0" xfId="0" applyFont="1" applyBorder="1" applyAlignment="1">
      <alignment vertical="center"/>
    </xf>
    <xf numFmtId="0" fontId="45" fillId="0" borderId="21" xfId="0" applyFont="1" applyBorder="1" applyAlignment="1">
      <alignment vertical="center"/>
    </xf>
    <xf numFmtId="0" fontId="45" fillId="0" borderId="19"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14" xfId="0" applyFont="1" applyBorder="1" applyAlignment="1">
      <alignment horizontal="center" vertical="center"/>
    </xf>
    <xf numFmtId="0" fontId="45" fillId="0" borderId="23"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2" xfId="0" applyFont="1" applyBorder="1" applyAlignment="1">
      <alignment horizontal="center" vertical="center"/>
    </xf>
    <xf numFmtId="31" fontId="43" fillId="0" borderId="17" xfId="0" applyNumberFormat="1" applyFont="1" applyBorder="1" applyAlignment="1">
      <alignment horizontal="center" vertical="center"/>
    </xf>
    <xf numFmtId="31" fontId="43" fillId="0" borderId="12" xfId="0" applyNumberFormat="1" applyFont="1" applyBorder="1" applyAlignment="1">
      <alignment horizontal="center" vertical="center"/>
    </xf>
    <xf numFmtId="31" fontId="45" fillId="0" borderId="0" xfId="0" applyNumberFormat="1" applyFont="1" applyAlignment="1" applyProtection="1">
      <alignment horizontal="center" vertical="center"/>
      <protection hidden="1"/>
    </xf>
    <xf numFmtId="0" fontId="47" fillId="0" borderId="0" xfId="0" applyFont="1" applyAlignment="1">
      <alignment vertical="center"/>
    </xf>
    <xf numFmtId="0" fontId="48" fillId="0" borderId="0" xfId="0" applyFont="1" applyAlignment="1">
      <alignment horizontal="center" vertical="center"/>
    </xf>
    <xf numFmtId="0" fontId="43" fillId="0" borderId="17"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5" fillId="0" borderId="22" xfId="0" applyFont="1" applyBorder="1" applyAlignment="1">
      <alignment horizontal="center" vertical="center"/>
    </xf>
    <xf numFmtId="0" fontId="4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54</v>
      </c>
    </row>
    <row r="2" ht="18.75" customHeight="1">
      <c r="A2" s="24" t="s">
        <v>29</v>
      </c>
    </row>
    <row r="4" ht="18.75" customHeight="1">
      <c r="A4" t="s">
        <v>50</v>
      </c>
    </row>
    <row r="5" ht="18.75" customHeight="1">
      <c r="B5" t="s">
        <v>51</v>
      </c>
    </row>
    <row r="6" ht="18.75" customHeight="1">
      <c r="B6" t="s">
        <v>72</v>
      </c>
    </row>
    <row r="7" ht="18.75" customHeight="1">
      <c r="B7" t="s">
        <v>73</v>
      </c>
    </row>
    <row r="8" ht="18.75" customHeight="1">
      <c r="B8" t="s">
        <v>60</v>
      </c>
    </row>
    <row r="9" ht="18.75" customHeight="1">
      <c r="B9" t="s">
        <v>52</v>
      </c>
    </row>
    <row r="10" ht="18.75" customHeight="1">
      <c r="B10" t="s">
        <v>58</v>
      </c>
    </row>
    <row r="11" ht="18.75" customHeight="1">
      <c r="B11" t="s">
        <v>30</v>
      </c>
    </row>
    <row r="12" ht="18.75" customHeight="1">
      <c r="B12" s="41" t="s">
        <v>74</v>
      </c>
    </row>
    <row r="14" ht="18.75" customHeight="1">
      <c r="A14" t="s">
        <v>47</v>
      </c>
    </row>
    <row r="15" ht="18.75" customHeight="1">
      <c r="B15" t="s">
        <v>48</v>
      </c>
    </row>
    <row r="16" ht="18.75" customHeight="1">
      <c r="B16" s="41" t="s">
        <v>49</v>
      </c>
    </row>
    <row r="17" ht="18.75" customHeight="1">
      <c r="B17" s="41" t="s">
        <v>71</v>
      </c>
    </row>
    <row r="18" ht="18.75" customHeight="1">
      <c r="B18" t="s">
        <v>75</v>
      </c>
    </row>
    <row r="19" ht="18.75" customHeight="1">
      <c r="B19" t="s">
        <v>76</v>
      </c>
    </row>
    <row r="20" ht="18.75" customHeight="1">
      <c r="B20" t="s">
        <v>30</v>
      </c>
    </row>
    <row r="22" ht="18.75" customHeight="1">
      <c r="A22" t="s">
        <v>77</v>
      </c>
    </row>
    <row r="23" ht="18.75" customHeight="1">
      <c r="B23" t="s">
        <v>78</v>
      </c>
    </row>
    <row r="24" ht="18.75" customHeight="1">
      <c r="B24" t="s">
        <v>79</v>
      </c>
    </row>
    <row r="25" ht="18.75" customHeight="1">
      <c r="B25" t="s">
        <v>80</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T52"/>
  <sheetViews>
    <sheetView zoomScalePageLayoutView="0" workbookViewId="0" topLeftCell="A1">
      <selection activeCell="C8" sqref="C8"/>
    </sheetView>
  </sheetViews>
  <sheetFormatPr defaultColWidth="9.00390625" defaultRowHeight="15.75"/>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6" bestFit="1" customWidth="1"/>
    <col min="8" max="8" width="9.50390625" style="0" bestFit="1" customWidth="1"/>
    <col min="9" max="9" width="26.125" style="0" bestFit="1" customWidth="1"/>
    <col min="10" max="10" width="13.875" style="0" bestFit="1" customWidth="1"/>
    <col min="11" max="11" width="16.125" style="0" bestFit="1" customWidth="1"/>
    <col min="12" max="12" width="13.875" style="0" bestFit="1" customWidth="1"/>
    <col min="13" max="13" width="9.50390625" style="0" bestFit="1" customWidth="1"/>
    <col min="14" max="14" width="13.125" style="0" bestFit="1" customWidth="1"/>
    <col min="15" max="15" width="7.50390625" style="0" bestFit="1" customWidth="1"/>
    <col min="16" max="16" width="23.875" style="0" customWidth="1"/>
    <col min="17" max="17" width="11.625" style="46" bestFit="1" customWidth="1"/>
    <col min="18" max="18" width="8.375" style="0" customWidth="1"/>
    <col min="19" max="19" width="5.50390625" style="0" bestFit="1" customWidth="1"/>
    <col min="20" max="20" width="11.625" style="6" customWidth="1"/>
  </cols>
  <sheetData>
    <row r="1" spans="1:20" s="15" customFormat="1" ht="14.25">
      <c r="A1" s="14" t="s">
        <v>19</v>
      </c>
      <c r="B1" s="14" t="s">
        <v>3</v>
      </c>
      <c r="C1" s="14" t="s">
        <v>31</v>
      </c>
      <c r="D1" s="14" t="s">
        <v>5</v>
      </c>
      <c r="E1" s="14" t="s">
        <v>4</v>
      </c>
      <c r="F1" s="14" t="s">
        <v>12</v>
      </c>
      <c r="G1" s="16" t="s">
        <v>13</v>
      </c>
      <c r="H1" s="14" t="s">
        <v>11</v>
      </c>
      <c r="I1" s="14" t="s">
        <v>6</v>
      </c>
      <c r="J1" s="14" t="s">
        <v>21</v>
      </c>
      <c r="K1" s="14" t="s">
        <v>40</v>
      </c>
      <c r="L1" s="14" t="s">
        <v>39</v>
      </c>
      <c r="M1" s="14" t="s">
        <v>7</v>
      </c>
      <c r="N1" s="14" t="s">
        <v>61</v>
      </c>
      <c r="O1" s="14" t="s">
        <v>22</v>
      </c>
      <c r="P1" s="14" t="s">
        <v>23</v>
      </c>
      <c r="Q1" s="43" t="s">
        <v>57</v>
      </c>
      <c r="R1" s="14" t="s">
        <v>36</v>
      </c>
      <c r="S1" s="25" t="s">
        <v>14</v>
      </c>
      <c r="T1" s="39" t="s">
        <v>53</v>
      </c>
    </row>
    <row r="2" spans="1:20" s="15" customFormat="1" ht="14.25">
      <c r="A2" s="29" t="s">
        <v>32</v>
      </c>
      <c r="B2" s="29" t="s">
        <v>70</v>
      </c>
      <c r="C2" s="29" t="s">
        <v>69</v>
      </c>
      <c r="D2" s="29" t="s">
        <v>42</v>
      </c>
      <c r="E2" s="29" t="s">
        <v>59</v>
      </c>
      <c r="F2" s="30" t="s">
        <v>20</v>
      </c>
      <c r="G2" s="31">
        <v>39660</v>
      </c>
      <c r="H2" s="29" t="s">
        <v>45</v>
      </c>
      <c r="I2" s="29" t="s">
        <v>43</v>
      </c>
      <c r="J2" s="29" t="s">
        <v>44</v>
      </c>
      <c r="K2" s="29" t="s">
        <v>41</v>
      </c>
      <c r="L2" s="29" t="s">
        <v>46</v>
      </c>
      <c r="M2" s="29" t="s">
        <v>56</v>
      </c>
      <c r="N2" s="29">
        <v>130101</v>
      </c>
      <c r="O2" s="29" t="e">
        <f>IF(N2="","",VLOOKUP(N2,'支部クラブID'!$A$2:$F$18,5,FALSE))</f>
        <v>#N/A</v>
      </c>
      <c r="P2" s="29" t="e">
        <f>IF(N2="","",VLOOKUP(N2,'支部クラブID'!$A$2:$F$18,6,FALSE))</f>
        <v>#N/A</v>
      </c>
      <c r="Q2" s="44">
        <v>45383</v>
      </c>
      <c r="R2" s="29">
        <v>1</v>
      </c>
      <c r="S2" s="26">
        <f aca="true" t="shared" si="0" ref="S2:S33">IF(G2="","",DATEDIF(G2,T2,"y"))</f>
        <v>15</v>
      </c>
      <c r="T2" s="40">
        <v>45383</v>
      </c>
    </row>
    <row r="3" spans="1:20" ht="15.75">
      <c r="A3" s="36">
        <v>1</v>
      </c>
      <c r="B3" s="36"/>
      <c r="C3" s="36"/>
      <c r="D3" s="36"/>
      <c r="E3" s="36"/>
      <c r="F3" s="37"/>
      <c r="G3" s="38"/>
      <c r="H3" s="36"/>
      <c r="I3" s="36"/>
      <c r="J3" s="36"/>
      <c r="K3" s="36"/>
      <c r="L3" s="36"/>
      <c r="M3" s="36"/>
      <c r="N3" s="36"/>
      <c r="O3" s="29">
        <f>IF(N3="","",VLOOKUP(N3,'支部クラブID'!$A$2:$F$18,5,FALSE))</f>
      </c>
      <c r="P3" s="29">
        <f>IF(N3="","",VLOOKUP(N3,'支部クラブID'!$A$2:$F$18,6,FALSE))</f>
      </c>
      <c r="Q3" s="45"/>
      <c r="R3" s="36"/>
      <c r="S3" s="26">
        <f t="shared" si="0"/>
      </c>
      <c r="T3" s="40">
        <v>45383</v>
      </c>
    </row>
    <row r="4" spans="1:20" ht="15.75">
      <c r="A4" s="36">
        <v>2</v>
      </c>
      <c r="B4" s="36"/>
      <c r="C4" s="36"/>
      <c r="D4" s="36"/>
      <c r="E4" s="36"/>
      <c r="F4" s="37"/>
      <c r="G4" s="38"/>
      <c r="H4" s="36"/>
      <c r="I4" s="36"/>
      <c r="J4" s="36"/>
      <c r="K4" s="36"/>
      <c r="L4" s="36"/>
      <c r="M4" s="36"/>
      <c r="N4" s="36"/>
      <c r="O4" s="29">
        <f>IF(N4="","",VLOOKUP(N4,'支部クラブID'!$A$2:$F$18,5,FALSE))</f>
      </c>
      <c r="P4" s="29">
        <f>IF(N4="","",VLOOKUP(N4,'支部クラブID'!$A$2:$F$18,6,FALSE))</f>
      </c>
      <c r="Q4" s="45"/>
      <c r="R4" s="36"/>
      <c r="S4" s="26">
        <f t="shared" si="0"/>
      </c>
      <c r="T4" s="40">
        <v>45383</v>
      </c>
    </row>
    <row r="5" spans="1:20" ht="15.75">
      <c r="A5" s="36">
        <v>3</v>
      </c>
      <c r="B5" s="36"/>
      <c r="C5" s="36"/>
      <c r="D5" s="36"/>
      <c r="E5" s="36"/>
      <c r="F5" s="37"/>
      <c r="G5" s="38"/>
      <c r="H5" s="36"/>
      <c r="I5" s="36"/>
      <c r="J5" s="36"/>
      <c r="K5" s="36"/>
      <c r="L5" s="36"/>
      <c r="M5" s="36"/>
      <c r="N5" s="36"/>
      <c r="O5" s="29">
        <f>IF(N5="","",VLOOKUP(N5,'支部クラブID'!$A$2:$F$18,5,FALSE))</f>
      </c>
      <c r="P5" s="29">
        <f>IF(N5="","",VLOOKUP(N5,'支部クラブID'!$A$2:$F$18,6,FALSE))</f>
      </c>
      <c r="Q5" s="45"/>
      <c r="R5" s="36"/>
      <c r="S5" s="26">
        <f t="shared" si="0"/>
      </c>
      <c r="T5" s="40">
        <v>45383</v>
      </c>
    </row>
    <row r="6" spans="1:20" ht="14.25">
      <c r="A6" s="36">
        <v>4</v>
      </c>
      <c r="B6" s="36"/>
      <c r="C6" s="36"/>
      <c r="D6" s="36"/>
      <c r="E6" s="36"/>
      <c r="F6" s="37"/>
      <c r="G6" s="38"/>
      <c r="H6" s="36"/>
      <c r="I6" s="36"/>
      <c r="J6" s="36"/>
      <c r="K6" s="36"/>
      <c r="L6" s="36"/>
      <c r="M6" s="36"/>
      <c r="N6" s="36"/>
      <c r="O6" s="29">
        <f>IF(N6="","",VLOOKUP(N6,'支部クラブID'!$A$2:$F$18,5,FALSE))</f>
      </c>
      <c r="P6" s="29">
        <f>IF(N6="","",VLOOKUP(N6,'支部クラブID'!$A$2:$F$18,6,FALSE))</f>
      </c>
      <c r="Q6" s="45"/>
      <c r="R6" s="36"/>
      <c r="S6" s="26">
        <f t="shared" si="0"/>
      </c>
      <c r="T6" s="40">
        <v>45383</v>
      </c>
    </row>
    <row r="7" spans="1:20" ht="14.25">
      <c r="A7" s="36">
        <v>5</v>
      </c>
      <c r="B7" s="36"/>
      <c r="C7" s="36"/>
      <c r="D7" s="36"/>
      <c r="E7" s="36"/>
      <c r="F7" s="37"/>
      <c r="G7" s="38"/>
      <c r="H7" s="36"/>
      <c r="I7" s="36"/>
      <c r="J7" s="36"/>
      <c r="K7" s="36"/>
      <c r="L7" s="36"/>
      <c r="M7" s="36"/>
      <c r="N7" s="36"/>
      <c r="O7" s="29">
        <f>IF(N7="","",VLOOKUP(N7,'支部クラブID'!$A$2:$F$18,5,FALSE))</f>
      </c>
      <c r="P7" s="29">
        <f>IF(N7="","",VLOOKUP(N7,'支部クラブID'!$A$2:$F$18,6,FALSE))</f>
      </c>
      <c r="Q7" s="45"/>
      <c r="R7" s="36"/>
      <c r="S7" s="26">
        <f t="shared" si="0"/>
      </c>
      <c r="T7" s="40">
        <v>45383</v>
      </c>
    </row>
    <row r="8" spans="1:20" ht="14.25">
      <c r="A8" s="36">
        <v>6</v>
      </c>
      <c r="B8" s="36"/>
      <c r="C8" s="36"/>
      <c r="D8" s="36"/>
      <c r="E8" s="36"/>
      <c r="F8" s="37"/>
      <c r="G8" s="38"/>
      <c r="H8" s="36"/>
      <c r="I8" s="36"/>
      <c r="J8" s="36"/>
      <c r="K8" s="36"/>
      <c r="L8" s="36"/>
      <c r="M8" s="36"/>
      <c r="N8" s="36"/>
      <c r="O8" s="29">
        <f>IF(N8="","",VLOOKUP(N8,'支部クラブID'!$A$2:$F$18,5,FALSE))</f>
      </c>
      <c r="P8" s="29">
        <f>IF(N8="","",VLOOKUP(N8,'支部クラブID'!$A$2:$F$18,6,FALSE))</f>
      </c>
      <c r="Q8" s="45"/>
      <c r="R8" s="36"/>
      <c r="S8" s="26">
        <f t="shared" si="0"/>
      </c>
      <c r="T8" s="40">
        <v>45383</v>
      </c>
    </row>
    <row r="9" spans="1:20" ht="14.25">
      <c r="A9" s="36">
        <v>7</v>
      </c>
      <c r="B9" s="36"/>
      <c r="C9" s="36"/>
      <c r="D9" s="36"/>
      <c r="E9" s="36"/>
      <c r="F9" s="37"/>
      <c r="G9" s="38"/>
      <c r="H9" s="36"/>
      <c r="I9" s="36"/>
      <c r="J9" s="36"/>
      <c r="K9" s="36"/>
      <c r="L9" s="36"/>
      <c r="M9" s="36"/>
      <c r="N9" s="36"/>
      <c r="O9" s="29">
        <f>IF(N9="","",VLOOKUP(N9,'支部クラブID'!$A$2:$F$18,5,FALSE))</f>
      </c>
      <c r="P9" s="29">
        <f>IF(N9="","",VLOOKUP(N9,'支部クラブID'!$A$2:$F$18,6,FALSE))</f>
      </c>
      <c r="Q9" s="45"/>
      <c r="R9" s="36"/>
      <c r="S9" s="26">
        <f t="shared" si="0"/>
      </c>
      <c r="T9" s="40">
        <v>45383</v>
      </c>
    </row>
    <row r="10" spans="1:20" ht="14.25">
      <c r="A10" s="36">
        <v>8</v>
      </c>
      <c r="B10" s="36"/>
      <c r="C10" s="36"/>
      <c r="D10" s="36"/>
      <c r="E10" s="36"/>
      <c r="F10" s="37"/>
      <c r="G10" s="38"/>
      <c r="H10" s="36"/>
      <c r="I10" s="36"/>
      <c r="J10" s="36"/>
      <c r="K10" s="36"/>
      <c r="L10" s="36"/>
      <c r="M10" s="36"/>
      <c r="N10" s="36"/>
      <c r="O10" s="29">
        <f>IF(N10="","",VLOOKUP(N10,'支部クラブID'!$A$2:$F$18,5,FALSE))</f>
      </c>
      <c r="P10" s="29">
        <f>IF(N10="","",VLOOKUP(N10,'支部クラブID'!$A$2:$F$18,6,FALSE))</f>
      </c>
      <c r="Q10" s="45"/>
      <c r="R10" s="36"/>
      <c r="S10" s="26">
        <f t="shared" si="0"/>
      </c>
      <c r="T10" s="40">
        <v>45383</v>
      </c>
    </row>
    <row r="11" spans="1:20" ht="14.25">
      <c r="A11" s="36">
        <v>9</v>
      </c>
      <c r="B11" s="36"/>
      <c r="C11" s="36"/>
      <c r="D11" s="36"/>
      <c r="E11" s="36"/>
      <c r="F11" s="37"/>
      <c r="G11" s="38"/>
      <c r="H11" s="36"/>
      <c r="I11" s="36"/>
      <c r="J11" s="36"/>
      <c r="K11" s="36"/>
      <c r="L11" s="36"/>
      <c r="M11" s="36"/>
      <c r="N11" s="36"/>
      <c r="O11" s="29">
        <f>IF(N11="","",VLOOKUP(N11,'支部クラブID'!$A$2:$F$18,5,FALSE))</f>
      </c>
      <c r="P11" s="29">
        <f>IF(N11="","",VLOOKUP(N11,'支部クラブID'!$A$2:$F$18,6,FALSE))</f>
      </c>
      <c r="Q11" s="45"/>
      <c r="R11" s="36"/>
      <c r="S11" s="26">
        <f t="shared" si="0"/>
      </c>
      <c r="T11" s="40">
        <v>45383</v>
      </c>
    </row>
    <row r="12" spans="1:20" ht="14.25">
      <c r="A12" s="36">
        <v>10</v>
      </c>
      <c r="B12" s="36"/>
      <c r="C12" s="36"/>
      <c r="D12" s="36"/>
      <c r="E12" s="36"/>
      <c r="F12" s="37"/>
      <c r="G12" s="38"/>
      <c r="H12" s="36"/>
      <c r="I12" s="36"/>
      <c r="J12" s="36"/>
      <c r="K12" s="36"/>
      <c r="L12" s="36"/>
      <c r="M12" s="36"/>
      <c r="N12" s="36"/>
      <c r="O12" s="29">
        <f>IF(N12="","",VLOOKUP(N12,'支部クラブID'!$A$2:$F$18,5,FALSE))</f>
      </c>
      <c r="P12" s="29">
        <f>IF(N12="","",VLOOKUP(N12,'支部クラブID'!$A$2:$F$18,6,FALSE))</f>
      </c>
      <c r="Q12" s="45"/>
      <c r="R12" s="36"/>
      <c r="S12" s="26">
        <f t="shared" si="0"/>
      </c>
      <c r="T12" s="40">
        <v>45383</v>
      </c>
    </row>
    <row r="13" spans="1:20" ht="14.25">
      <c r="A13" s="36">
        <v>11</v>
      </c>
      <c r="B13" s="36"/>
      <c r="C13" s="36"/>
      <c r="D13" s="36"/>
      <c r="E13" s="36"/>
      <c r="F13" s="37"/>
      <c r="G13" s="38"/>
      <c r="H13" s="36"/>
      <c r="I13" s="36"/>
      <c r="J13" s="36"/>
      <c r="K13" s="36"/>
      <c r="L13" s="36"/>
      <c r="M13" s="36"/>
      <c r="N13" s="36"/>
      <c r="O13" s="29">
        <f>IF(N13="","",VLOOKUP(N13,'支部クラブID'!$A$2:$F$18,5,FALSE))</f>
      </c>
      <c r="P13" s="29">
        <f>IF(N13="","",VLOOKUP(N13,'支部クラブID'!$A$2:$F$18,6,FALSE))</f>
      </c>
      <c r="Q13" s="45"/>
      <c r="R13" s="36"/>
      <c r="S13" s="26">
        <f t="shared" si="0"/>
      </c>
      <c r="T13" s="40">
        <v>45383</v>
      </c>
    </row>
    <row r="14" spans="1:20" ht="14.25">
      <c r="A14" s="36">
        <v>12</v>
      </c>
      <c r="B14" s="36"/>
      <c r="C14" s="36"/>
      <c r="D14" s="36"/>
      <c r="E14" s="36"/>
      <c r="F14" s="37"/>
      <c r="G14" s="38"/>
      <c r="H14" s="36"/>
      <c r="I14" s="36"/>
      <c r="J14" s="36"/>
      <c r="K14" s="36"/>
      <c r="L14" s="36"/>
      <c r="M14" s="36"/>
      <c r="N14" s="36"/>
      <c r="O14" s="29">
        <f>IF(N14="","",VLOOKUP(N14,'支部クラブID'!$A$2:$F$18,5,FALSE))</f>
      </c>
      <c r="P14" s="29">
        <f>IF(N14="","",VLOOKUP(N14,'支部クラブID'!$A$2:$F$18,6,FALSE))</f>
      </c>
      <c r="Q14" s="45"/>
      <c r="R14" s="36"/>
      <c r="S14" s="26">
        <f t="shared" si="0"/>
      </c>
      <c r="T14" s="40">
        <v>45383</v>
      </c>
    </row>
    <row r="15" spans="1:20" ht="14.25">
      <c r="A15" s="36">
        <v>13</v>
      </c>
      <c r="B15" s="36"/>
      <c r="C15" s="36"/>
      <c r="D15" s="36"/>
      <c r="E15" s="36"/>
      <c r="F15" s="37"/>
      <c r="G15" s="38"/>
      <c r="H15" s="36"/>
      <c r="I15" s="36"/>
      <c r="J15" s="36"/>
      <c r="K15" s="36"/>
      <c r="L15" s="36"/>
      <c r="M15" s="36"/>
      <c r="N15" s="36"/>
      <c r="O15" s="29">
        <f>IF(N15="","",VLOOKUP(N15,'支部クラブID'!$A$2:$F$18,5,FALSE))</f>
      </c>
      <c r="P15" s="29">
        <f>IF(N15="","",VLOOKUP(N15,'支部クラブID'!$A$2:$F$18,6,FALSE))</f>
      </c>
      <c r="Q15" s="45"/>
      <c r="R15" s="36"/>
      <c r="S15" s="26">
        <f t="shared" si="0"/>
      </c>
      <c r="T15" s="40">
        <v>45383</v>
      </c>
    </row>
    <row r="16" spans="1:20" ht="14.25">
      <c r="A16" s="36">
        <v>14</v>
      </c>
      <c r="B16" s="36"/>
      <c r="C16" s="36"/>
      <c r="D16" s="36"/>
      <c r="E16" s="36"/>
      <c r="F16" s="37"/>
      <c r="G16" s="38"/>
      <c r="H16" s="36"/>
      <c r="I16" s="36"/>
      <c r="J16" s="36"/>
      <c r="K16" s="36"/>
      <c r="L16" s="36"/>
      <c r="M16" s="36"/>
      <c r="N16" s="36"/>
      <c r="O16" s="29">
        <f>IF(N16="","",VLOOKUP(N16,'支部クラブID'!$A$2:$F$18,5,FALSE))</f>
      </c>
      <c r="P16" s="29">
        <f>IF(N16="","",VLOOKUP(N16,'支部クラブID'!$A$2:$F$18,6,FALSE))</f>
      </c>
      <c r="Q16" s="45"/>
      <c r="R16" s="36"/>
      <c r="S16" s="26">
        <f t="shared" si="0"/>
      </c>
      <c r="T16" s="40">
        <v>45383</v>
      </c>
    </row>
    <row r="17" spans="1:20" ht="14.25">
      <c r="A17" s="36">
        <v>15</v>
      </c>
      <c r="B17" s="36"/>
      <c r="C17" s="36"/>
      <c r="D17" s="36"/>
      <c r="E17" s="36"/>
      <c r="F17" s="37"/>
      <c r="G17" s="38"/>
      <c r="H17" s="36"/>
      <c r="I17" s="36"/>
      <c r="J17" s="36"/>
      <c r="K17" s="36"/>
      <c r="L17" s="36"/>
      <c r="M17" s="36"/>
      <c r="N17" s="36"/>
      <c r="O17" s="29">
        <f>IF(N17="","",VLOOKUP(N17,'支部クラブID'!$A$2:$F$18,5,FALSE))</f>
      </c>
      <c r="P17" s="29">
        <f>IF(N17="","",VLOOKUP(N17,'支部クラブID'!$A$2:$F$18,6,FALSE))</f>
      </c>
      <c r="Q17" s="45"/>
      <c r="R17" s="36"/>
      <c r="S17" s="26">
        <f t="shared" si="0"/>
      </c>
      <c r="T17" s="40">
        <v>45383</v>
      </c>
    </row>
    <row r="18" spans="1:20" ht="14.25">
      <c r="A18" s="36">
        <v>16</v>
      </c>
      <c r="B18" s="36"/>
      <c r="C18" s="36"/>
      <c r="D18" s="36"/>
      <c r="E18" s="36"/>
      <c r="F18" s="37"/>
      <c r="G18" s="38"/>
      <c r="H18" s="36"/>
      <c r="I18" s="36"/>
      <c r="J18" s="36"/>
      <c r="K18" s="36"/>
      <c r="L18" s="36"/>
      <c r="M18" s="36"/>
      <c r="N18" s="36"/>
      <c r="O18" s="29">
        <f>IF(N18="","",VLOOKUP(N18,'支部クラブID'!$A$2:$F$18,5,FALSE))</f>
      </c>
      <c r="P18" s="29">
        <f>IF(N18="","",VLOOKUP(N18,'支部クラブID'!$A$2:$F$18,6,FALSE))</f>
      </c>
      <c r="Q18" s="45"/>
      <c r="R18" s="36"/>
      <c r="S18" s="26">
        <f t="shared" si="0"/>
      </c>
      <c r="T18" s="40">
        <v>45383</v>
      </c>
    </row>
    <row r="19" spans="1:20" ht="14.25">
      <c r="A19" s="36">
        <v>17</v>
      </c>
      <c r="B19" s="36"/>
      <c r="C19" s="36"/>
      <c r="D19" s="36"/>
      <c r="E19" s="36"/>
      <c r="F19" s="37"/>
      <c r="G19" s="38"/>
      <c r="H19" s="36"/>
      <c r="I19" s="36"/>
      <c r="J19" s="36"/>
      <c r="K19" s="36"/>
      <c r="L19" s="36"/>
      <c r="M19" s="36"/>
      <c r="N19" s="36"/>
      <c r="O19" s="29">
        <f>IF(N19="","",VLOOKUP(N19,'支部クラブID'!$A$2:$F$18,5,FALSE))</f>
      </c>
      <c r="P19" s="29">
        <f>IF(N19="","",VLOOKUP(N19,'支部クラブID'!$A$2:$F$18,6,FALSE))</f>
      </c>
      <c r="Q19" s="45"/>
      <c r="R19" s="36"/>
      <c r="S19" s="26">
        <f t="shared" si="0"/>
      </c>
      <c r="T19" s="40">
        <v>45383</v>
      </c>
    </row>
    <row r="20" spans="1:20" ht="14.25">
      <c r="A20" s="36">
        <v>18</v>
      </c>
      <c r="B20" s="36"/>
      <c r="C20" s="36"/>
      <c r="D20" s="36"/>
      <c r="E20" s="36"/>
      <c r="F20" s="37"/>
      <c r="G20" s="38"/>
      <c r="H20" s="36"/>
      <c r="I20" s="36"/>
      <c r="J20" s="36"/>
      <c r="K20" s="36"/>
      <c r="L20" s="36"/>
      <c r="M20" s="36"/>
      <c r="N20" s="36"/>
      <c r="O20" s="29">
        <f>IF(N20="","",VLOOKUP(N20,'支部クラブID'!$A$2:$F$18,5,FALSE))</f>
      </c>
      <c r="P20" s="29">
        <f>IF(N20="","",VLOOKUP(N20,'支部クラブID'!$A$2:$F$18,6,FALSE))</f>
      </c>
      <c r="Q20" s="45"/>
      <c r="R20" s="36"/>
      <c r="S20" s="26">
        <f t="shared" si="0"/>
      </c>
      <c r="T20" s="40">
        <v>45383</v>
      </c>
    </row>
    <row r="21" spans="1:20" ht="14.25">
      <c r="A21" s="36">
        <v>19</v>
      </c>
      <c r="B21" s="36"/>
      <c r="C21" s="36"/>
      <c r="D21" s="36"/>
      <c r="E21" s="36"/>
      <c r="F21" s="37"/>
      <c r="G21" s="38"/>
      <c r="H21" s="36"/>
      <c r="I21" s="36"/>
      <c r="J21" s="36"/>
      <c r="K21" s="36"/>
      <c r="L21" s="36"/>
      <c r="M21" s="36"/>
      <c r="N21" s="36"/>
      <c r="O21" s="29">
        <f>IF(N21="","",VLOOKUP(N21,'支部クラブID'!$A$2:$F$18,5,FALSE))</f>
      </c>
      <c r="P21" s="29">
        <f>IF(N21="","",VLOOKUP(N21,'支部クラブID'!$A$2:$F$18,6,FALSE))</f>
      </c>
      <c r="Q21" s="45"/>
      <c r="R21" s="36"/>
      <c r="S21" s="26">
        <f t="shared" si="0"/>
      </c>
      <c r="T21" s="40">
        <v>45383</v>
      </c>
    </row>
    <row r="22" spans="1:20" ht="14.25">
      <c r="A22" s="36">
        <v>20</v>
      </c>
      <c r="B22" s="36"/>
      <c r="C22" s="36"/>
      <c r="D22" s="36"/>
      <c r="E22" s="36"/>
      <c r="F22" s="37"/>
      <c r="G22" s="38"/>
      <c r="H22" s="36"/>
      <c r="I22" s="36"/>
      <c r="J22" s="36"/>
      <c r="K22" s="36"/>
      <c r="L22" s="36"/>
      <c r="M22" s="36"/>
      <c r="N22" s="36"/>
      <c r="O22" s="29">
        <f>IF(N22="","",VLOOKUP(N22,'支部クラブID'!$A$2:$F$18,5,FALSE))</f>
      </c>
      <c r="P22" s="29">
        <f>IF(N22="","",VLOOKUP(N22,'支部クラブID'!$A$2:$F$18,6,FALSE))</f>
      </c>
      <c r="Q22" s="45"/>
      <c r="R22" s="36"/>
      <c r="S22" s="26">
        <f t="shared" si="0"/>
      </c>
      <c r="T22" s="40">
        <v>45383</v>
      </c>
    </row>
    <row r="23" spans="1:20" ht="14.25">
      <c r="A23" s="36">
        <v>21</v>
      </c>
      <c r="B23" s="36"/>
      <c r="C23" s="36"/>
      <c r="D23" s="36"/>
      <c r="E23" s="36"/>
      <c r="F23" s="37"/>
      <c r="G23" s="38"/>
      <c r="H23" s="36"/>
      <c r="I23" s="36"/>
      <c r="J23" s="36"/>
      <c r="K23" s="36"/>
      <c r="L23" s="36"/>
      <c r="M23" s="36"/>
      <c r="N23" s="36"/>
      <c r="O23" s="29">
        <f>IF(N23="","",VLOOKUP(N23,'支部クラブID'!$A$2:$F$18,5,FALSE))</f>
      </c>
      <c r="P23" s="29">
        <f>IF(N23="","",VLOOKUP(N23,'支部クラブID'!$A$2:$F$18,6,FALSE))</f>
      </c>
      <c r="Q23" s="45"/>
      <c r="R23" s="36"/>
      <c r="S23" s="26">
        <f t="shared" si="0"/>
      </c>
      <c r="T23" s="40">
        <v>45383</v>
      </c>
    </row>
    <row r="24" spans="1:20" ht="14.25">
      <c r="A24" s="36">
        <v>22</v>
      </c>
      <c r="B24" s="36"/>
      <c r="C24" s="36"/>
      <c r="D24" s="36"/>
      <c r="E24" s="36"/>
      <c r="F24" s="37"/>
      <c r="G24" s="38"/>
      <c r="H24" s="36"/>
      <c r="I24" s="36"/>
      <c r="J24" s="36"/>
      <c r="K24" s="36"/>
      <c r="L24" s="36"/>
      <c r="M24" s="36"/>
      <c r="N24" s="36"/>
      <c r="O24" s="29">
        <f>IF(N24="","",VLOOKUP(N24,'支部クラブID'!$A$2:$F$18,5,FALSE))</f>
      </c>
      <c r="P24" s="29">
        <f>IF(N24="","",VLOOKUP(N24,'支部クラブID'!$A$2:$F$18,6,FALSE))</f>
      </c>
      <c r="Q24" s="45"/>
      <c r="R24" s="36"/>
      <c r="S24" s="26">
        <f t="shared" si="0"/>
      </c>
      <c r="T24" s="40">
        <v>45383</v>
      </c>
    </row>
    <row r="25" spans="1:20" ht="14.25">
      <c r="A25" s="36">
        <v>23</v>
      </c>
      <c r="B25" s="36"/>
      <c r="C25" s="36"/>
      <c r="D25" s="36"/>
      <c r="E25" s="36"/>
      <c r="F25" s="37"/>
      <c r="G25" s="38"/>
      <c r="H25" s="36"/>
      <c r="I25" s="36"/>
      <c r="J25" s="36"/>
      <c r="K25" s="36"/>
      <c r="L25" s="36"/>
      <c r="M25" s="36"/>
      <c r="N25" s="36"/>
      <c r="O25" s="29">
        <f>IF(N25="","",VLOOKUP(N25,'支部クラブID'!$A$2:$F$18,5,FALSE))</f>
      </c>
      <c r="P25" s="29">
        <f>IF(N25="","",VLOOKUP(N25,'支部クラブID'!$A$2:$F$18,6,FALSE))</f>
      </c>
      <c r="Q25" s="45"/>
      <c r="R25" s="36"/>
      <c r="S25" s="26">
        <f t="shared" si="0"/>
      </c>
      <c r="T25" s="40">
        <v>45383</v>
      </c>
    </row>
    <row r="26" spans="1:20" ht="14.25">
      <c r="A26" s="36">
        <v>24</v>
      </c>
      <c r="B26" s="36"/>
      <c r="C26" s="36"/>
      <c r="D26" s="36"/>
      <c r="E26" s="36"/>
      <c r="F26" s="37"/>
      <c r="G26" s="38"/>
      <c r="H26" s="36"/>
      <c r="I26" s="36"/>
      <c r="J26" s="36"/>
      <c r="K26" s="36"/>
      <c r="L26" s="36"/>
      <c r="M26" s="36"/>
      <c r="N26" s="36"/>
      <c r="O26" s="29">
        <f>IF(N26="","",VLOOKUP(N26,'支部クラブID'!$A$2:$F$18,5,FALSE))</f>
      </c>
      <c r="P26" s="29">
        <f>IF(N26="","",VLOOKUP(N26,'支部クラブID'!$A$2:$F$18,6,FALSE))</f>
      </c>
      <c r="Q26" s="45"/>
      <c r="R26" s="36"/>
      <c r="S26" s="26">
        <f t="shared" si="0"/>
      </c>
      <c r="T26" s="40">
        <v>45383</v>
      </c>
    </row>
    <row r="27" spans="1:20" ht="14.25">
      <c r="A27" s="36">
        <v>25</v>
      </c>
      <c r="B27" s="36"/>
      <c r="C27" s="36"/>
      <c r="D27" s="36"/>
      <c r="E27" s="36"/>
      <c r="F27" s="37"/>
      <c r="G27" s="38"/>
      <c r="H27" s="36"/>
      <c r="I27" s="36"/>
      <c r="J27" s="36"/>
      <c r="K27" s="36"/>
      <c r="L27" s="36"/>
      <c r="M27" s="36"/>
      <c r="N27" s="36"/>
      <c r="O27" s="29">
        <f>IF(N27="","",VLOOKUP(N27,'支部クラブID'!$A$2:$F$18,5,FALSE))</f>
      </c>
      <c r="P27" s="29">
        <f>IF(N27="","",VLOOKUP(N27,'支部クラブID'!$A$2:$F$18,6,FALSE))</f>
      </c>
      <c r="Q27" s="45"/>
      <c r="R27" s="36"/>
      <c r="S27" s="26">
        <f t="shared" si="0"/>
      </c>
      <c r="T27" s="40">
        <v>45383</v>
      </c>
    </row>
    <row r="28" spans="1:20" ht="14.25">
      <c r="A28" s="36">
        <v>26</v>
      </c>
      <c r="B28" s="36"/>
      <c r="C28" s="36"/>
      <c r="D28" s="36"/>
      <c r="E28" s="36"/>
      <c r="F28" s="37"/>
      <c r="G28" s="38"/>
      <c r="H28" s="36"/>
      <c r="I28" s="36"/>
      <c r="J28" s="36"/>
      <c r="K28" s="36"/>
      <c r="L28" s="36"/>
      <c r="M28" s="36"/>
      <c r="N28" s="36"/>
      <c r="O28" s="29">
        <f>IF(N28="","",VLOOKUP(N28,'支部クラブID'!$A$2:$F$18,5,FALSE))</f>
      </c>
      <c r="P28" s="29">
        <f>IF(N28="","",VLOOKUP(N28,'支部クラブID'!$A$2:$F$18,6,FALSE))</f>
      </c>
      <c r="Q28" s="45"/>
      <c r="R28" s="36"/>
      <c r="S28" s="26">
        <f t="shared" si="0"/>
      </c>
      <c r="T28" s="40">
        <v>45383</v>
      </c>
    </row>
    <row r="29" spans="1:20" ht="14.25">
      <c r="A29" s="36">
        <v>27</v>
      </c>
      <c r="B29" s="36"/>
      <c r="C29" s="36"/>
      <c r="D29" s="36"/>
      <c r="E29" s="36"/>
      <c r="F29" s="37"/>
      <c r="G29" s="38"/>
      <c r="H29" s="36"/>
      <c r="I29" s="36"/>
      <c r="J29" s="36"/>
      <c r="K29" s="36"/>
      <c r="L29" s="36"/>
      <c r="M29" s="36"/>
      <c r="N29" s="36"/>
      <c r="O29" s="29">
        <f>IF(N29="","",VLOOKUP(N29,'支部クラブID'!$A$2:$F$18,5,FALSE))</f>
      </c>
      <c r="P29" s="29">
        <f>IF(N29="","",VLOOKUP(N29,'支部クラブID'!$A$2:$F$18,6,FALSE))</f>
      </c>
      <c r="Q29" s="45"/>
      <c r="R29" s="36"/>
      <c r="S29" s="26">
        <f t="shared" si="0"/>
      </c>
      <c r="T29" s="40">
        <v>45383</v>
      </c>
    </row>
    <row r="30" spans="1:20" ht="14.25">
      <c r="A30" s="36">
        <v>28</v>
      </c>
      <c r="B30" s="36"/>
      <c r="C30" s="36"/>
      <c r="D30" s="36"/>
      <c r="E30" s="36"/>
      <c r="F30" s="37"/>
      <c r="G30" s="38"/>
      <c r="H30" s="36"/>
      <c r="I30" s="36"/>
      <c r="J30" s="36"/>
      <c r="K30" s="36"/>
      <c r="L30" s="36"/>
      <c r="M30" s="36"/>
      <c r="N30" s="36"/>
      <c r="O30" s="29">
        <f>IF(N30="","",VLOOKUP(N30,'支部クラブID'!$A$2:$F$18,5,FALSE))</f>
      </c>
      <c r="P30" s="29">
        <f>IF(N30="","",VLOOKUP(N30,'支部クラブID'!$A$2:$F$18,6,FALSE))</f>
      </c>
      <c r="Q30" s="45"/>
      <c r="R30" s="36"/>
      <c r="S30" s="26">
        <f t="shared" si="0"/>
      </c>
      <c r="T30" s="40">
        <v>45383</v>
      </c>
    </row>
    <row r="31" spans="1:20" ht="14.25">
      <c r="A31" s="36">
        <v>29</v>
      </c>
      <c r="B31" s="36"/>
      <c r="C31" s="36"/>
      <c r="D31" s="36"/>
      <c r="E31" s="36"/>
      <c r="F31" s="37"/>
      <c r="G31" s="38"/>
      <c r="H31" s="36"/>
      <c r="I31" s="36"/>
      <c r="J31" s="36"/>
      <c r="K31" s="36"/>
      <c r="L31" s="36"/>
      <c r="M31" s="36"/>
      <c r="N31" s="36"/>
      <c r="O31" s="29">
        <f>IF(N31="","",VLOOKUP(N31,'支部クラブID'!$A$2:$F$18,5,FALSE))</f>
      </c>
      <c r="P31" s="29">
        <f>IF(N31="","",VLOOKUP(N31,'支部クラブID'!$A$2:$F$18,6,FALSE))</f>
      </c>
      <c r="Q31" s="45"/>
      <c r="R31" s="36"/>
      <c r="S31" s="26">
        <f t="shared" si="0"/>
      </c>
      <c r="T31" s="40">
        <v>45383</v>
      </c>
    </row>
    <row r="32" spans="1:20" ht="14.25">
      <c r="A32" s="36">
        <v>30</v>
      </c>
      <c r="B32" s="36"/>
      <c r="C32" s="36"/>
      <c r="D32" s="36"/>
      <c r="E32" s="36"/>
      <c r="F32" s="37"/>
      <c r="G32" s="38"/>
      <c r="H32" s="36"/>
      <c r="I32" s="36"/>
      <c r="J32" s="36"/>
      <c r="K32" s="36"/>
      <c r="L32" s="36"/>
      <c r="M32" s="36"/>
      <c r="N32" s="36"/>
      <c r="O32" s="29">
        <f>IF(N32="","",VLOOKUP(N32,'支部クラブID'!$A$2:$F$18,5,FALSE))</f>
      </c>
      <c r="P32" s="29">
        <f>IF(N32="","",VLOOKUP(N32,'支部クラブID'!$A$2:$F$18,6,FALSE))</f>
      </c>
      <c r="Q32" s="45"/>
      <c r="R32" s="36"/>
      <c r="S32" s="26">
        <f t="shared" si="0"/>
      </c>
      <c r="T32" s="40">
        <v>45383</v>
      </c>
    </row>
    <row r="33" spans="1:20" ht="14.25">
      <c r="A33" s="36">
        <v>31</v>
      </c>
      <c r="B33" s="36"/>
      <c r="C33" s="36"/>
      <c r="D33" s="36"/>
      <c r="E33" s="36"/>
      <c r="F33" s="37"/>
      <c r="G33" s="38"/>
      <c r="H33" s="36"/>
      <c r="I33" s="36"/>
      <c r="J33" s="36"/>
      <c r="K33" s="36"/>
      <c r="L33" s="36"/>
      <c r="M33" s="36"/>
      <c r="N33" s="36"/>
      <c r="O33" s="29">
        <f>IF(N33="","",VLOOKUP(N33,'支部クラブID'!$A$2:$F$18,5,FALSE))</f>
      </c>
      <c r="P33" s="29">
        <f>IF(N33="","",VLOOKUP(N33,'支部クラブID'!$A$2:$F$18,6,FALSE))</f>
      </c>
      <c r="Q33" s="45"/>
      <c r="R33" s="36"/>
      <c r="S33" s="26">
        <f t="shared" si="0"/>
      </c>
      <c r="T33" s="40">
        <v>45383</v>
      </c>
    </row>
    <row r="34" spans="1:20" ht="14.25">
      <c r="A34" s="36">
        <v>32</v>
      </c>
      <c r="B34" s="36"/>
      <c r="C34" s="36"/>
      <c r="D34" s="36"/>
      <c r="E34" s="36"/>
      <c r="F34" s="37"/>
      <c r="G34" s="38"/>
      <c r="H34" s="36"/>
      <c r="I34" s="36"/>
      <c r="J34" s="36"/>
      <c r="K34" s="36"/>
      <c r="L34" s="36"/>
      <c r="M34" s="36"/>
      <c r="N34" s="36"/>
      <c r="O34" s="29">
        <f>IF(N34="","",VLOOKUP(N34,'支部クラブID'!$A$2:$F$18,5,FALSE))</f>
      </c>
      <c r="P34" s="29">
        <f>IF(N34="","",VLOOKUP(N34,'支部クラブID'!$A$2:$F$18,6,FALSE))</f>
      </c>
      <c r="Q34" s="45"/>
      <c r="R34" s="36"/>
      <c r="S34" s="26">
        <f aca="true" t="shared" si="1" ref="S34:S52">IF(G34="","",DATEDIF(G34,T34,"y"))</f>
      </c>
      <c r="T34" s="40">
        <v>45383</v>
      </c>
    </row>
    <row r="35" spans="1:20" ht="14.25">
      <c r="A35" s="36">
        <v>33</v>
      </c>
      <c r="B35" s="36"/>
      <c r="C35" s="36"/>
      <c r="D35" s="36"/>
      <c r="E35" s="36"/>
      <c r="F35" s="37"/>
      <c r="G35" s="38"/>
      <c r="H35" s="36"/>
      <c r="I35" s="36"/>
      <c r="J35" s="36"/>
      <c r="K35" s="36"/>
      <c r="L35" s="36"/>
      <c r="M35" s="36"/>
      <c r="N35" s="36"/>
      <c r="O35" s="29">
        <f>IF(N35="","",VLOOKUP(N35,'支部クラブID'!$A$2:$F$18,5,FALSE))</f>
      </c>
      <c r="P35" s="29">
        <f>IF(N35="","",VLOOKUP(N35,'支部クラブID'!$A$2:$F$18,6,FALSE))</f>
      </c>
      <c r="Q35" s="45"/>
      <c r="R35" s="36"/>
      <c r="S35" s="26">
        <f t="shared" si="1"/>
      </c>
      <c r="T35" s="40">
        <v>45383</v>
      </c>
    </row>
    <row r="36" spans="1:20" ht="14.25">
      <c r="A36" s="36">
        <v>34</v>
      </c>
      <c r="B36" s="36"/>
      <c r="C36" s="36"/>
      <c r="D36" s="36"/>
      <c r="E36" s="36"/>
      <c r="F36" s="37"/>
      <c r="G36" s="38"/>
      <c r="H36" s="36"/>
      <c r="I36" s="36"/>
      <c r="J36" s="36"/>
      <c r="K36" s="36"/>
      <c r="L36" s="36"/>
      <c r="M36" s="36"/>
      <c r="N36" s="36"/>
      <c r="O36" s="29">
        <f>IF(N36="","",VLOOKUP(N36,'支部クラブID'!$A$2:$F$18,5,FALSE))</f>
      </c>
      <c r="P36" s="29">
        <f>IF(N36="","",VLOOKUP(N36,'支部クラブID'!$A$2:$F$18,6,FALSE))</f>
      </c>
      <c r="Q36" s="45"/>
      <c r="R36" s="36"/>
      <c r="S36" s="26">
        <f t="shared" si="1"/>
      </c>
      <c r="T36" s="40">
        <v>45383</v>
      </c>
    </row>
    <row r="37" spans="1:20" ht="14.25">
      <c r="A37" s="36">
        <v>35</v>
      </c>
      <c r="B37" s="36"/>
      <c r="C37" s="36"/>
      <c r="D37" s="36"/>
      <c r="E37" s="36"/>
      <c r="F37" s="37"/>
      <c r="G37" s="38"/>
      <c r="H37" s="36"/>
      <c r="I37" s="36"/>
      <c r="J37" s="36"/>
      <c r="K37" s="36"/>
      <c r="L37" s="36"/>
      <c r="M37" s="36"/>
      <c r="N37" s="36"/>
      <c r="O37" s="29">
        <f>IF(N37="","",VLOOKUP(N37,'支部クラブID'!$A$2:$F$18,5,FALSE))</f>
      </c>
      <c r="P37" s="29">
        <f>IF(N37="","",VLOOKUP(N37,'支部クラブID'!$A$2:$F$18,6,FALSE))</f>
      </c>
      <c r="Q37" s="45"/>
      <c r="R37" s="36"/>
      <c r="S37" s="26">
        <f t="shared" si="1"/>
      </c>
      <c r="T37" s="40">
        <v>45383</v>
      </c>
    </row>
    <row r="38" spans="1:20" ht="14.25">
      <c r="A38" s="36">
        <v>36</v>
      </c>
      <c r="B38" s="36"/>
      <c r="C38" s="36"/>
      <c r="D38" s="36"/>
      <c r="E38" s="36"/>
      <c r="F38" s="37"/>
      <c r="G38" s="38"/>
      <c r="H38" s="36"/>
      <c r="I38" s="36"/>
      <c r="J38" s="36"/>
      <c r="K38" s="36"/>
      <c r="L38" s="36"/>
      <c r="M38" s="36"/>
      <c r="N38" s="36"/>
      <c r="O38" s="29">
        <f>IF(N38="","",VLOOKUP(N38,'支部クラブID'!$A$2:$F$18,5,FALSE))</f>
      </c>
      <c r="P38" s="29">
        <f>IF(N38="","",VLOOKUP(N38,'支部クラブID'!$A$2:$F$18,6,FALSE))</f>
      </c>
      <c r="Q38" s="45"/>
      <c r="R38" s="36"/>
      <c r="S38" s="26">
        <f t="shared" si="1"/>
      </c>
      <c r="T38" s="40">
        <v>45383</v>
      </c>
    </row>
    <row r="39" spans="1:20" ht="14.25">
      <c r="A39" s="36">
        <v>37</v>
      </c>
      <c r="B39" s="36"/>
      <c r="C39" s="36"/>
      <c r="D39" s="36"/>
      <c r="E39" s="36"/>
      <c r="F39" s="37"/>
      <c r="G39" s="38"/>
      <c r="H39" s="36"/>
      <c r="I39" s="36"/>
      <c r="J39" s="36"/>
      <c r="K39" s="36"/>
      <c r="L39" s="36"/>
      <c r="M39" s="36"/>
      <c r="N39" s="36"/>
      <c r="O39" s="29">
        <f>IF(N39="","",VLOOKUP(N39,'支部クラブID'!$A$2:$F$18,5,FALSE))</f>
      </c>
      <c r="P39" s="29">
        <f>IF(N39="","",VLOOKUP(N39,'支部クラブID'!$A$2:$F$18,6,FALSE))</f>
      </c>
      <c r="Q39" s="45"/>
      <c r="R39" s="36"/>
      <c r="S39" s="26">
        <f t="shared" si="1"/>
      </c>
      <c r="T39" s="40">
        <v>45383</v>
      </c>
    </row>
    <row r="40" spans="1:20" ht="14.25">
      <c r="A40" s="36">
        <v>38</v>
      </c>
      <c r="B40" s="36"/>
      <c r="C40" s="36"/>
      <c r="D40" s="36"/>
      <c r="E40" s="36"/>
      <c r="F40" s="37"/>
      <c r="G40" s="38"/>
      <c r="H40" s="36"/>
      <c r="I40" s="36"/>
      <c r="J40" s="36"/>
      <c r="K40" s="36"/>
      <c r="L40" s="36"/>
      <c r="M40" s="36"/>
      <c r="N40" s="36"/>
      <c r="O40" s="29">
        <f>IF(N40="","",VLOOKUP(N40,'支部クラブID'!$A$2:$F$18,5,FALSE))</f>
      </c>
      <c r="P40" s="29">
        <f>IF(N40="","",VLOOKUP(N40,'支部クラブID'!$A$2:$F$18,6,FALSE))</f>
      </c>
      <c r="Q40" s="45"/>
      <c r="R40" s="36"/>
      <c r="S40" s="26">
        <f t="shared" si="1"/>
      </c>
      <c r="T40" s="40">
        <v>45383</v>
      </c>
    </row>
    <row r="41" spans="1:20" ht="14.25">
      <c r="A41" s="36">
        <v>39</v>
      </c>
      <c r="B41" s="36"/>
      <c r="C41" s="36"/>
      <c r="D41" s="36"/>
      <c r="E41" s="36"/>
      <c r="F41" s="37"/>
      <c r="G41" s="38"/>
      <c r="H41" s="36"/>
      <c r="I41" s="36"/>
      <c r="J41" s="36"/>
      <c r="K41" s="36"/>
      <c r="L41" s="36"/>
      <c r="M41" s="36"/>
      <c r="N41" s="36"/>
      <c r="O41" s="29">
        <f>IF(N41="","",VLOOKUP(N41,'支部クラブID'!$A$2:$F$18,5,FALSE))</f>
      </c>
      <c r="P41" s="29">
        <f>IF(N41="","",VLOOKUP(N41,'支部クラブID'!$A$2:$F$18,6,FALSE))</f>
      </c>
      <c r="Q41" s="45"/>
      <c r="R41" s="36"/>
      <c r="S41" s="26">
        <f t="shared" si="1"/>
      </c>
      <c r="T41" s="40">
        <v>45383</v>
      </c>
    </row>
    <row r="42" spans="1:20" ht="14.25">
      <c r="A42" s="36">
        <v>40</v>
      </c>
      <c r="B42" s="36"/>
      <c r="C42" s="36"/>
      <c r="D42" s="36"/>
      <c r="E42" s="36"/>
      <c r="F42" s="37"/>
      <c r="G42" s="38"/>
      <c r="H42" s="36"/>
      <c r="I42" s="36"/>
      <c r="J42" s="36"/>
      <c r="K42" s="36"/>
      <c r="L42" s="36"/>
      <c r="M42" s="36"/>
      <c r="N42" s="36"/>
      <c r="O42" s="29">
        <f>IF(N42="","",VLOOKUP(N42,'支部クラブID'!$A$2:$F$18,5,FALSE))</f>
      </c>
      <c r="P42" s="29">
        <f>IF(N42="","",VLOOKUP(N42,'支部クラブID'!$A$2:$F$18,6,FALSE))</f>
      </c>
      <c r="Q42" s="45"/>
      <c r="R42" s="36"/>
      <c r="S42" s="26">
        <f t="shared" si="1"/>
      </c>
      <c r="T42" s="40">
        <v>45383</v>
      </c>
    </row>
    <row r="43" spans="1:20" ht="14.25">
      <c r="A43" s="36">
        <v>41</v>
      </c>
      <c r="B43" s="36"/>
      <c r="C43" s="36"/>
      <c r="D43" s="36"/>
      <c r="E43" s="36"/>
      <c r="F43" s="37"/>
      <c r="G43" s="38"/>
      <c r="H43" s="36"/>
      <c r="I43" s="36"/>
      <c r="J43" s="36"/>
      <c r="K43" s="36"/>
      <c r="L43" s="36"/>
      <c r="M43" s="36"/>
      <c r="N43" s="36"/>
      <c r="O43" s="29">
        <f>IF(N43="","",VLOOKUP(N43,'支部クラブID'!$A$2:$F$18,5,FALSE))</f>
      </c>
      <c r="P43" s="29">
        <f>IF(N43="","",VLOOKUP(N43,'支部クラブID'!$A$2:$F$18,6,FALSE))</f>
      </c>
      <c r="Q43" s="45"/>
      <c r="R43" s="36"/>
      <c r="S43" s="26">
        <f t="shared" si="1"/>
      </c>
      <c r="T43" s="40">
        <v>45383</v>
      </c>
    </row>
    <row r="44" spans="1:20" ht="14.25">
      <c r="A44" s="36">
        <v>42</v>
      </c>
      <c r="B44" s="36"/>
      <c r="C44" s="36"/>
      <c r="D44" s="36"/>
      <c r="E44" s="36"/>
      <c r="F44" s="37"/>
      <c r="G44" s="38"/>
      <c r="H44" s="36"/>
      <c r="I44" s="36"/>
      <c r="J44" s="36"/>
      <c r="K44" s="36"/>
      <c r="L44" s="36"/>
      <c r="M44" s="36"/>
      <c r="N44" s="36"/>
      <c r="O44" s="29">
        <f>IF(N44="","",VLOOKUP(N44,'支部クラブID'!$A$2:$F$18,5,FALSE))</f>
      </c>
      <c r="P44" s="29">
        <f>IF(N44="","",VLOOKUP(N44,'支部クラブID'!$A$2:$F$18,6,FALSE))</f>
      </c>
      <c r="Q44" s="45"/>
      <c r="R44" s="36"/>
      <c r="S44" s="26">
        <f t="shared" si="1"/>
      </c>
      <c r="T44" s="40">
        <v>45383</v>
      </c>
    </row>
    <row r="45" spans="1:20" ht="14.25">
      <c r="A45" s="36">
        <v>43</v>
      </c>
      <c r="B45" s="36"/>
      <c r="C45" s="36"/>
      <c r="D45" s="36"/>
      <c r="E45" s="36"/>
      <c r="F45" s="37"/>
      <c r="G45" s="38"/>
      <c r="H45" s="36"/>
      <c r="I45" s="36"/>
      <c r="J45" s="36"/>
      <c r="K45" s="36"/>
      <c r="L45" s="36"/>
      <c r="M45" s="36"/>
      <c r="N45" s="36"/>
      <c r="O45" s="29">
        <f>IF(N45="","",VLOOKUP(N45,'支部クラブID'!$A$2:$F$18,5,FALSE))</f>
      </c>
      <c r="P45" s="29">
        <f>IF(N45="","",VLOOKUP(N45,'支部クラブID'!$A$2:$F$18,6,FALSE))</f>
      </c>
      <c r="Q45" s="45"/>
      <c r="R45" s="36"/>
      <c r="S45" s="26">
        <f t="shared" si="1"/>
      </c>
      <c r="T45" s="40">
        <v>45383</v>
      </c>
    </row>
    <row r="46" spans="1:20" ht="14.25">
      <c r="A46" s="36">
        <v>44</v>
      </c>
      <c r="B46" s="36"/>
      <c r="C46" s="36"/>
      <c r="D46" s="36"/>
      <c r="E46" s="36"/>
      <c r="F46" s="37"/>
      <c r="G46" s="38"/>
      <c r="H46" s="36"/>
      <c r="I46" s="36"/>
      <c r="J46" s="36"/>
      <c r="K46" s="36"/>
      <c r="L46" s="36"/>
      <c r="M46" s="36"/>
      <c r="N46" s="36"/>
      <c r="O46" s="29">
        <f>IF(N46="","",VLOOKUP(N46,'支部クラブID'!$A$2:$F$18,5,FALSE))</f>
      </c>
      <c r="P46" s="29">
        <f>IF(N46="","",VLOOKUP(N46,'支部クラブID'!$A$2:$F$18,6,FALSE))</f>
      </c>
      <c r="Q46" s="45"/>
      <c r="R46" s="36"/>
      <c r="S46" s="26">
        <f t="shared" si="1"/>
      </c>
      <c r="T46" s="40">
        <v>45383</v>
      </c>
    </row>
    <row r="47" spans="1:20" ht="14.25">
      <c r="A47" s="36">
        <v>45</v>
      </c>
      <c r="B47" s="36"/>
      <c r="C47" s="36"/>
      <c r="D47" s="36"/>
      <c r="E47" s="36"/>
      <c r="F47" s="37"/>
      <c r="G47" s="38"/>
      <c r="H47" s="36"/>
      <c r="I47" s="36"/>
      <c r="J47" s="36"/>
      <c r="K47" s="36"/>
      <c r="L47" s="36"/>
      <c r="M47" s="36"/>
      <c r="N47" s="36"/>
      <c r="O47" s="29">
        <f>IF(N47="","",VLOOKUP(N47,'支部クラブID'!$A$2:$F$18,5,FALSE))</f>
      </c>
      <c r="P47" s="29">
        <f>IF(N47="","",VLOOKUP(N47,'支部クラブID'!$A$2:$F$18,6,FALSE))</f>
      </c>
      <c r="Q47" s="45"/>
      <c r="R47" s="36"/>
      <c r="S47" s="26">
        <f t="shared" si="1"/>
      </c>
      <c r="T47" s="40">
        <v>45383</v>
      </c>
    </row>
    <row r="48" spans="1:20" ht="14.25">
      <c r="A48" s="36">
        <v>46</v>
      </c>
      <c r="B48" s="36"/>
      <c r="C48" s="36"/>
      <c r="D48" s="36"/>
      <c r="E48" s="36"/>
      <c r="F48" s="37"/>
      <c r="G48" s="38"/>
      <c r="H48" s="36"/>
      <c r="I48" s="36"/>
      <c r="J48" s="36"/>
      <c r="K48" s="36"/>
      <c r="L48" s="36"/>
      <c r="M48" s="36"/>
      <c r="N48" s="36"/>
      <c r="O48" s="29">
        <f>IF(N48="","",VLOOKUP(N48,'支部クラブID'!$A$2:$F$18,5,FALSE))</f>
      </c>
      <c r="P48" s="29">
        <f>IF(N48="","",VLOOKUP(N48,'支部クラブID'!$A$2:$F$18,6,FALSE))</f>
      </c>
      <c r="Q48" s="45"/>
      <c r="R48" s="36"/>
      <c r="S48" s="26">
        <f t="shared" si="1"/>
      </c>
      <c r="T48" s="40">
        <v>45383</v>
      </c>
    </row>
    <row r="49" spans="1:20" ht="14.25">
      <c r="A49" s="36">
        <v>47</v>
      </c>
      <c r="B49" s="36"/>
      <c r="C49" s="36"/>
      <c r="D49" s="36"/>
      <c r="E49" s="36"/>
      <c r="F49" s="37"/>
      <c r="G49" s="38"/>
      <c r="H49" s="36"/>
      <c r="I49" s="36"/>
      <c r="J49" s="36"/>
      <c r="K49" s="36"/>
      <c r="L49" s="36"/>
      <c r="M49" s="36"/>
      <c r="N49" s="36"/>
      <c r="O49" s="29">
        <f>IF(N49="","",VLOOKUP(N49,'支部クラブID'!$A$2:$F$18,5,FALSE))</f>
      </c>
      <c r="P49" s="29">
        <f>IF(N49="","",VLOOKUP(N49,'支部クラブID'!$A$2:$F$18,6,FALSE))</f>
      </c>
      <c r="Q49" s="45"/>
      <c r="R49" s="36"/>
      <c r="S49" s="26">
        <f t="shared" si="1"/>
      </c>
      <c r="T49" s="40">
        <v>45383</v>
      </c>
    </row>
    <row r="50" spans="1:20" ht="14.25">
      <c r="A50" s="36">
        <v>48</v>
      </c>
      <c r="B50" s="36"/>
      <c r="C50" s="36"/>
      <c r="D50" s="36"/>
      <c r="E50" s="36"/>
      <c r="F50" s="37"/>
      <c r="G50" s="38"/>
      <c r="H50" s="36"/>
      <c r="I50" s="36"/>
      <c r="J50" s="36"/>
      <c r="K50" s="36"/>
      <c r="L50" s="36"/>
      <c r="M50" s="36"/>
      <c r="N50" s="36"/>
      <c r="O50" s="29">
        <f>IF(N50="","",VLOOKUP(N50,'支部クラブID'!$A$2:$F$18,5,FALSE))</f>
      </c>
      <c r="P50" s="29">
        <f>IF(N50="","",VLOOKUP(N50,'支部クラブID'!$A$2:$F$18,6,FALSE))</f>
      </c>
      <c r="Q50" s="45"/>
      <c r="R50" s="36"/>
      <c r="S50" s="26">
        <f t="shared" si="1"/>
      </c>
      <c r="T50" s="40">
        <v>45383</v>
      </c>
    </row>
    <row r="51" spans="1:20" ht="14.25">
      <c r="A51" s="36">
        <v>49</v>
      </c>
      <c r="B51" s="36"/>
      <c r="C51" s="36"/>
      <c r="D51" s="36"/>
      <c r="E51" s="36"/>
      <c r="F51" s="37"/>
      <c r="G51" s="38"/>
      <c r="H51" s="36"/>
      <c r="I51" s="36"/>
      <c r="J51" s="36"/>
      <c r="K51" s="36"/>
      <c r="L51" s="36"/>
      <c r="M51" s="36"/>
      <c r="N51" s="36"/>
      <c r="O51" s="29">
        <f>IF(N51="","",VLOOKUP(N51,'支部クラブID'!$A$2:$F$18,5,FALSE))</f>
      </c>
      <c r="P51" s="29">
        <f>IF(N51="","",VLOOKUP(N51,'支部クラブID'!$A$2:$F$18,6,FALSE))</f>
      </c>
      <c r="Q51" s="45"/>
      <c r="R51" s="36"/>
      <c r="S51" s="26">
        <f t="shared" si="1"/>
      </c>
      <c r="T51" s="40">
        <v>45383</v>
      </c>
    </row>
    <row r="52" spans="1:20" ht="14.25">
      <c r="A52" s="36">
        <v>50</v>
      </c>
      <c r="B52" s="36"/>
      <c r="C52" s="36"/>
      <c r="D52" s="36"/>
      <c r="E52" s="36"/>
      <c r="F52" s="37"/>
      <c r="G52" s="38"/>
      <c r="H52" s="36"/>
      <c r="I52" s="36"/>
      <c r="J52" s="36"/>
      <c r="K52" s="36"/>
      <c r="L52" s="36"/>
      <c r="M52" s="36"/>
      <c r="N52" s="36"/>
      <c r="O52" s="29">
        <f>IF(N52="","",VLOOKUP(N52,'支部クラブID'!$A$2:$F$18,5,FALSE))</f>
      </c>
      <c r="P52" s="29">
        <f>IF(N52="","",VLOOKUP(N52,'支部クラブID'!$A$2:$F$18,6,FALSE))</f>
      </c>
      <c r="Q52" s="45"/>
      <c r="R52" s="36"/>
      <c r="S52" s="26">
        <f t="shared" si="1"/>
      </c>
      <c r="T52" s="40">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45" r:id="rId3"/>
  <headerFooter>
    <oddHeader>&amp;L&amp;"ＭＳ Ｐ明朝,標準"様式J-1&amp;C&amp;"ＭＳ Ｐ明朝,標準"&amp;16ジュニア会員登録申請書入力用</oddHeader>
  </headerFooter>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tabSelected="1" zoomScalePageLayoutView="0" workbookViewId="0" topLeftCell="A1">
      <selection activeCell="A2" sqref="A2:G8"/>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0.125" style="0" bestFit="1" customWidth="1"/>
    <col min="7" max="7" width="13.75390625" style="0" bestFit="1" customWidth="1"/>
  </cols>
  <sheetData>
    <row r="1" spans="1:7" ht="14.25">
      <c r="A1" s="14" t="s">
        <v>62</v>
      </c>
      <c r="B1" s="14" t="s">
        <v>63</v>
      </c>
      <c r="C1" s="14" t="s">
        <v>64</v>
      </c>
      <c r="D1" s="14" t="s">
        <v>65</v>
      </c>
      <c r="E1" s="14" t="s">
        <v>66</v>
      </c>
      <c r="F1" s="14" t="s">
        <v>67</v>
      </c>
      <c r="G1" s="14" t="s">
        <v>68</v>
      </c>
    </row>
    <row r="2" spans="1:7" ht="14.25">
      <c r="A2" s="47">
        <v>240101</v>
      </c>
      <c r="B2" s="47">
        <v>24</v>
      </c>
      <c r="C2" s="47">
        <v>1</v>
      </c>
      <c r="D2" s="47">
        <v>1</v>
      </c>
      <c r="E2" s="47" t="s">
        <v>81</v>
      </c>
      <c r="F2" s="47" t="s">
        <v>82</v>
      </c>
      <c r="G2" s="14" t="s">
        <v>83</v>
      </c>
    </row>
    <row r="3" spans="1:7" ht="14.25">
      <c r="A3" s="47">
        <v>240102</v>
      </c>
      <c r="B3" s="47">
        <v>24</v>
      </c>
      <c r="C3" s="47">
        <v>1</v>
      </c>
      <c r="D3" s="47">
        <v>2</v>
      </c>
      <c r="E3" s="47" t="s">
        <v>81</v>
      </c>
      <c r="F3" s="47" t="s">
        <v>84</v>
      </c>
      <c r="G3" s="14" t="s">
        <v>83</v>
      </c>
    </row>
    <row r="4" spans="1:7" ht="14.25">
      <c r="A4" s="47">
        <v>240201</v>
      </c>
      <c r="B4" s="47">
        <v>24</v>
      </c>
      <c r="C4" s="47">
        <v>2</v>
      </c>
      <c r="D4" s="47">
        <v>1</v>
      </c>
      <c r="E4" s="47" t="s">
        <v>85</v>
      </c>
      <c r="F4" s="47" t="s">
        <v>86</v>
      </c>
      <c r="G4" s="14" t="s">
        <v>83</v>
      </c>
    </row>
    <row r="5" spans="1:7" ht="14.25">
      <c r="A5" s="47">
        <v>240303</v>
      </c>
      <c r="B5" s="47">
        <v>24</v>
      </c>
      <c r="C5" s="47">
        <v>3</v>
      </c>
      <c r="D5" s="47">
        <v>3</v>
      </c>
      <c r="E5" s="47" t="s">
        <v>87</v>
      </c>
      <c r="F5" s="47" t="s">
        <v>88</v>
      </c>
      <c r="G5" s="14" t="s">
        <v>83</v>
      </c>
    </row>
    <row r="6" spans="1:7" ht="14.25">
      <c r="A6" s="47">
        <v>240402</v>
      </c>
      <c r="B6" s="47">
        <v>24</v>
      </c>
      <c r="C6" s="47">
        <v>4</v>
      </c>
      <c r="D6" s="47">
        <v>2</v>
      </c>
      <c r="E6" s="47" t="s">
        <v>89</v>
      </c>
      <c r="F6" s="47" t="s">
        <v>90</v>
      </c>
      <c r="G6" s="14" t="s">
        <v>83</v>
      </c>
    </row>
    <row r="7" spans="1:7" ht="14.25">
      <c r="A7" s="47">
        <v>240801</v>
      </c>
      <c r="B7" s="47">
        <v>24</v>
      </c>
      <c r="C7" s="47">
        <v>8</v>
      </c>
      <c r="D7" s="47">
        <v>1</v>
      </c>
      <c r="E7" s="47" t="s">
        <v>91</v>
      </c>
      <c r="F7" s="47" t="s">
        <v>92</v>
      </c>
      <c r="G7" s="14" t="s">
        <v>83</v>
      </c>
    </row>
    <row r="8" spans="1:7" ht="14.25">
      <c r="A8" s="47">
        <v>240901</v>
      </c>
      <c r="B8" s="47">
        <v>24</v>
      </c>
      <c r="C8" s="47">
        <v>9</v>
      </c>
      <c r="D8" s="47">
        <v>1</v>
      </c>
      <c r="E8" s="47" t="s">
        <v>93</v>
      </c>
      <c r="F8" s="47" t="s">
        <v>94</v>
      </c>
      <c r="G8" s="14" t="s">
        <v>83</v>
      </c>
    </row>
    <row r="9" spans="1:7" ht="14.25">
      <c r="A9" s="47"/>
      <c r="B9" s="47"/>
      <c r="C9" s="47"/>
      <c r="D9" s="47"/>
      <c r="E9" s="47"/>
      <c r="F9" s="47"/>
      <c r="G9" s="14"/>
    </row>
    <row r="10" spans="1:7" ht="14.25">
      <c r="A10" s="47"/>
      <c r="B10" s="47"/>
      <c r="C10" s="47"/>
      <c r="D10" s="47"/>
      <c r="E10" s="47"/>
      <c r="F10" s="47"/>
      <c r="G10" s="14"/>
    </row>
    <row r="11" spans="1:7" ht="14.25">
      <c r="A11" s="47"/>
      <c r="B11" s="47"/>
      <c r="C11" s="47"/>
      <c r="D11" s="47"/>
      <c r="E11" s="47"/>
      <c r="F11" s="47"/>
      <c r="G11" s="14"/>
    </row>
    <row r="12" spans="1:7" ht="14.25">
      <c r="A12" s="47"/>
      <c r="B12" s="47"/>
      <c r="C12" s="47"/>
      <c r="D12" s="47"/>
      <c r="E12" s="47"/>
      <c r="F12" s="47"/>
      <c r="G12" s="14"/>
    </row>
    <row r="13" spans="1:7" ht="14.25">
      <c r="A13" s="47"/>
      <c r="B13" s="47"/>
      <c r="C13" s="47"/>
      <c r="D13" s="47"/>
      <c r="E13" s="47"/>
      <c r="F13" s="47"/>
      <c r="G13" s="14"/>
    </row>
    <row r="14" spans="1:7" ht="14.25">
      <c r="A14" s="47"/>
      <c r="B14" s="47"/>
      <c r="C14" s="47"/>
      <c r="D14" s="47"/>
      <c r="E14" s="47"/>
      <c r="F14" s="47"/>
      <c r="G14" s="14"/>
    </row>
    <row r="15" spans="1:7" ht="14.25">
      <c r="A15" s="47"/>
      <c r="B15" s="47"/>
      <c r="C15" s="47"/>
      <c r="D15" s="47"/>
      <c r="E15" s="47"/>
      <c r="F15" s="47"/>
      <c r="G15" s="14"/>
    </row>
    <row r="16" spans="1:7" ht="14.25">
      <c r="A16" s="47"/>
      <c r="B16" s="47"/>
      <c r="C16" s="47"/>
      <c r="D16" s="47"/>
      <c r="E16" s="47"/>
      <c r="F16" s="47"/>
      <c r="G16" s="14"/>
    </row>
    <row r="17" spans="1:7" ht="14.25">
      <c r="A17" s="47"/>
      <c r="B17" s="47"/>
      <c r="C17" s="47"/>
      <c r="D17" s="47"/>
      <c r="E17" s="47"/>
      <c r="F17" s="47"/>
      <c r="G17" s="14"/>
    </row>
    <row r="18" spans="1:7" ht="14.25">
      <c r="A18" s="47"/>
      <c r="B18" s="47"/>
      <c r="C18" s="47"/>
      <c r="D18" s="47"/>
      <c r="E18" s="47"/>
      <c r="F18" s="47"/>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2:M40"/>
  <sheetViews>
    <sheetView showZeros="0" zoomScalePageLayoutView="0" workbookViewId="0" topLeftCell="A1">
      <selection activeCell="A13" sqref="A13"/>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51" t="s">
        <v>33</v>
      </c>
      <c r="D2" s="53"/>
      <c r="G2" s="5" t="s">
        <v>0</v>
      </c>
      <c r="H2" s="74">
        <f>IF($A$2="","",VLOOKUP($A$2,'様式J-1 (データ入力用)'!$A$3:$S$52,17,FALSE))</f>
      </c>
      <c r="I2" s="74"/>
      <c r="J2" s="74"/>
    </row>
    <row r="3" spans="1:5" ht="16.5" customHeight="1">
      <c r="A3" s="10" t="s">
        <v>24</v>
      </c>
      <c r="C3" s="63" t="s">
        <v>1</v>
      </c>
      <c r="D3" s="63"/>
      <c r="E3" s="63"/>
    </row>
    <row r="4" spans="1:10" ht="24">
      <c r="A4" s="10" t="s">
        <v>25</v>
      </c>
      <c r="C4" s="76" t="s">
        <v>34</v>
      </c>
      <c r="D4" s="76"/>
      <c r="E4" s="76"/>
      <c r="F4" s="76"/>
      <c r="G4" s="76"/>
      <c r="H4" s="76"/>
      <c r="I4" s="76"/>
      <c r="J4" s="76"/>
    </row>
    <row r="5" ht="7.5" customHeight="1"/>
    <row r="6" spans="3:7" ht="18" customHeight="1">
      <c r="C6" s="75" t="s">
        <v>2</v>
      </c>
      <c r="D6" s="75"/>
      <c r="E6" s="75"/>
      <c r="F6" s="75"/>
      <c r="G6" s="75"/>
    </row>
    <row r="7" spans="3:8" ht="18" customHeight="1">
      <c r="C7" s="81" t="s">
        <v>38</v>
      </c>
      <c r="D7" s="81"/>
      <c r="E7" s="81"/>
      <c r="F7" s="81"/>
      <c r="G7" s="81"/>
      <c r="H7" s="81"/>
    </row>
    <row r="8" ht="11.25" customHeight="1"/>
    <row r="9" spans="3:10" ht="26.25" customHeight="1">
      <c r="C9" s="8" t="s">
        <v>3</v>
      </c>
      <c r="D9" s="77">
        <f>IF($A$2="","",VLOOKUP($A$2,'様式J-1 (データ入力用)'!$A$3:$S$52,2,FALSE))</f>
      </c>
      <c r="E9" s="78"/>
      <c r="F9" s="79"/>
      <c r="G9" s="8" t="s">
        <v>31</v>
      </c>
      <c r="H9" s="69">
        <f>IF($A$2="","",VLOOKUP($A$2,'様式J-1 (データ入力用)'!$A$3:$S$52,3,FALSE))</f>
      </c>
      <c r="I9" s="70"/>
      <c r="J9" s="71"/>
    </row>
    <row r="10" spans="3:10" ht="15" customHeight="1">
      <c r="C10" s="8" t="s">
        <v>4</v>
      </c>
      <c r="D10" s="51">
        <f>IF($A$2="","",VLOOKUP($A$2,'様式J-1 (データ入力用)'!$A$3:$S$52,5,FALSE))</f>
      </c>
      <c r="E10" s="52"/>
      <c r="F10" s="53"/>
      <c r="G10" s="8" t="s">
        <v>15</v>
      </c>
      <c r="H10" s="51" t="s">
        <v>13</v>
      </c>
      <c r="I10" s="53"/>
      <c r="J10" s="8" t="s">
        <v>14</v>
      </c>
    </row>
    <row r="11" spans="3:10" ht="37.5" customHeight="1">
      <c r="C11" s="8" t="s">
        <v>8</v>
      </c>
      <c r="D11" s="69">
        <f>IF($A$2="","",VLOOKUP($A$2,'様式J-1 (データ入力用)'!$A$3:$S$52,4,FALSE))</f>
      </c>
      <c r="E11" s="70"/>
      <c r="F11" s="71"/>
      <c r="G11" s="12">
        <f>IF($A$2="","",VLOOKUP($A$2,'様式J-1 (データ入力用)'!$A$3:$S$52,6,FALSE))</f>
      </c>
      <c r="H11" s="72">
        <f>IF($A$2="","",VLOOKUP($A$2,'様式J-1 (データ入力用)'!$A$3:$S$52,7,FALSE))</f>
      </c>
      <c r="I11" s="73"/>
      <c r="J11" s="13">
        <f>IF($A$2="","",VLOOKUP($A$2,'様式J-1 (データ入力用)'!$A$3:$S$52,18,FALSE))</f>
      </c>
    </row>
    <row r="12" spans="3:10" ht="15" customHeight="1">
      <c r="C12" s="61" t="s">
        <v>9</v>
      </c>
      <c r="D12" s="3" t="s">
        <v>11</v>
      </c>
      <c r="E12" s="11">
        <f>IF($A$2="","",VLOOKUP($A$2,'様式J-1 (データ入力用)'!$A$3:$S$52,8,FALSE))</f>
      </c>
      <c r="F12" s="11"/>
      <c r="G12" s="11"/>
      <c r="H12" s="11"/>
      <c r="I12" s="11"/>
      <c r="J12" s="4"/>
    </row>
    <row r="13" spans="3:10" ht="37.5" customHeight="1">
      <c r="C13" s="61"/>
      <c r="D13" s="62">
        <f>IF($A$2="","",VLOOKUP($A$2,'様式J-1 (データ入力用)'!$A$3:$S$52,9,FALSE))</f>
      </c>
      <c r="E13" s="63"/>
      <c r="F13" s="63"/>
      <c r="G13" s="63"/>
      <c r="H13" s="63"/>
      <c r="I13" s="63"/>
      <c r="J13" s="64"/>
    </row>
    <row r="14" spans="3:10" ht="15" customHeight="1">
      <c r="C14" s="61"/>
      <c r="D14" s="80"/>
      <c r="E14" s="67"/>
      <c r="F14" s="9"/>
      <c r="H14" s="9" t="s">
        <v>16</v>
      </c>
      <c r="I14" s="67">
        <f>IF($A$2="","",VLOOKUP($A$2,'様式J-1 (データ入力用)'!$A$3:$S$52,10,FALSE))</f>
      </c>
      <c r="J14" s="68"/>
    </row>
    <row r="15" spans="3:10" ht="22.5" customHeight="1">
      <c r="C15" s="34" t="s">
        <v>35</v>
      </c>
      <c r="D15" s="51">
        <f>IF($A$2="","",VLOOKUP($A$2,'様式J-1 (データ入力用)'!$A$3:$S$52,11,FALSE))</f>
      </c>
      <c r="E15" s="52"/>
      <c r="F15" s="52"/>
      <c r="G15" s="53"/>
      <c r="H15" s="8" t="s">
        <v>16</v>
      </c>
      <c r="I15" s="51">
        <f>IF($A$2="","",VLOOKUP($A$2,'様式J-1 (データ入力用)'!$A$3:$S$52,12,FALSE))</f>
      </c>
      <c r="J15" s="53"/>
    </row>
    <row r="16" spans="3:10" ht="26.25" customHeight="1">
      <c r="C16" s="59" t="s">
        <v>7</v>
      </c>
      <c r="D16" s="54">
        <f>IF($A$2="","",VLOOKUP($A$2,'様式J-1 (データ入力用)'!$A$3:$S$52,13,FALSE))</f>
      </c>
      <c r="E16" s="55"/>
      <c r="F16" s="56" t="s">
        <v>55</v>
      </c>
      <c r="G16" s="57"/>
      <c r="H16" s="28" t="s">
        <v>36</v>
      </c>
      <c r="I16" s="32">
        <f>IF($A$2="","",VLOOKUP($A$2,'様式J-1 (データ入力用)'!$A$3:$S$52,18,FALSE))</f>
      </c>
      <c r="J16" s="33" t="s">
        <v>37</v>
      </c>
    </row>
    <row r="17" spans="3:10" ht="26.25" customHeight="1">
      <c r="C17" s="60"/>
      <c r="D17" s="51">
        <f>IF($A$2="","",VLOOKUP($A$2,'様式J-1 (データ入力用)'!$A$3:$S$52,15,FALSE))</f>
      </c>
      <c r="E17" s="52"/>
      <c r="F17" s="7" t="s">
        <v>17</v>
      </c>
      <c r="G17" s="51">
        <f>IF($A$2="","",VLOOKUP($A$2,'様式J-1 (データ入力用)'!$A$3:$S$52,16,FALSE))</f>
      </c>
      <c r="H17" s="52"/>
      <c r="I17" s="52"/>
      <c r="J17" s="7" t="s">
        <v>18</v>
      </c>
    </row>
    <row r="18" ht="3.75" customHeight="1"/>
    <row r="19" spans="3:13" ht="14.25" customHeight="1">
      <c r="C19" s="48" t="s">
        <v>10</v>
      </c>
      <c r="D19" s="49"/>
      <c r="E19" s="49"/>
      <c r="F19" s="49"/>
      <c r="G19" s="49"/>
      <c r="H19" s="49"/>
      <c r="I19" s="49"/>
      <c r="J19" s="50"/>
      <c r="K19" s="2"/>
      <c r="L19" s="2"/>
      <c r="M19" s="2"/>
    </row>
    <row r="20" ht="3.75" customHeight="1"/>
    <row r="21" ht="90" customHeight="1"/>
    <row r="22" ht="3.75" customHeight="1"/>
    <row r="23" spans="1:10" ht="16.5" customHeight="1">
      <c r="A23" s="23"/>
      <c r="C23" s="51" t="s">
        <v>33</v>
      </c>
      <c r="D23" s="53"/>
      <c r="G23" s="5" t="s">
        <v>0</v>
      </c>
      <c r="H23" s="74">
        <f>IF($A$23="","",VLOOKUP($A$23,'様式J-1 (データ入力用)'!$A$3:$S$52,17,FALSE))</f>
      </c>
      <c r="I23" s="74"/>
      <c r="J23" s="74"/>
    </row>
    <row r="24" spans="1:5" ht="16.5" customHeight="1">
      <c r="A24" s="10" t="s">
        <v>24</v>
      </c>
      <c r="C24" s="63" t="s">
        <v>1</v>
      </c>
      <c r="D24" s="63"/>
      <c r="E24" s="63"/>
    </row>
    <row r="25" spans="1:10" ht="24">
      <c r="A25" s="10" t="s">
        <v>25</v>
      </c>
      <c r="C25" s="76" t="s">
        <v>34</v>
      </c>
      <c r="D25" s="76"/>
      <c r="E25" s="76"/>
      <c r="F25" s="76"/>
      <c r="G25" s="76"/>
      <c r="H25" s="76"/>
      <c r="I25" s="76"/>
      <c r="J25" s="76"/>
    </row>
    <row r="26" ht="7.5" customHeight="1"/>
    <row r="27" spans="3:7" ht="18" customHeight="1">
      <c r="C27" s="75" t="s">
        <v>2</v>
      </c>
      <c r="D27" s="75"/>
      <c r="E27" s="75"/>
      <c r="F27" s="75"/>
      <c r="G27" s="75"/>
    </row>
    <row r="28" spans="3:8" ht="18" customHeight="1">
      <c r="C28" s="81" t="s">
        <v>38</v>
      </c>
      <c r="D28" s="81"/>
      <c r="E28" s="81"/>
      <c r="F28" s="81"/>
      <c r="G28" s="81"/>
      <c r="H28" s="81"/>
    </row>
    <row r="29" ht="11.25" customHeight="1"/>
    <row r="30" spans="3:10" ht="26.25" customHeight="1">
      <c r="C30" s="8" t="s">
        <v>3</v>
      </c>
      <c r="D30" s="77">
        <f>IF($A$23="","",VLOOKUP($A$23,'様式J-1 (データ入力用)'!$A$3:$S$52,2,FALSE))</f>
      </c>
      <c r="E30" s="78"/>
      <c r="F30" s="79"/>
      <c r="G30" s="27" t="s">
        <v>31</v>
      </c>
      <c r="H30" s="69">
        <f>IF($A$23="","",VLOOKUP($A$23,'様式J-1 (データ入力用)'!$A$3:$S$52,3,FALSE))</f>
      </c>
      <c r="I30" s="70"/>
      <c r="J30" s="71"/>
    </row>
    <row r="31" spans="3:10" ht="15" customHeight="1">
      <c r="C31" s="8" t="s">
        <v>4</v>
      </c>
      <c r="D31" s="51">
        <f>IF($A$23="","",VLOOKUP($A$23,'様式J-1 (データ入力用)'!$A$3:$S$52,5,FALSE))</f>
      </c>
      <c r="E31" s="52"/>
      <c r="F31" s="53"/>
      <c r="G31" s="17" t="s">
        <v>15</v>
      </c>
      <c r="H31" s="58" t="s">
        <v>13</v>
      </c>
      <c r="I31" s="58"/>
      <c r="J31" s="17" t="s">
        <v>14</v>
      </c>
    </row>
    <row r="32" spans="3:10" ht="37.5" customHeight="1">
      <c r="C32" s="8" t="s">
        <v>8</v>
      </c>
      <c r="D32" s="69">
        <f>IF($A$23="","",VLOOKUP($A$23,'様式J-1 (データ入力用)'!$A$3:$S$52,4,FALSE))</f>
      </c>
      <c r="E32" s="70"/>
      <c r="F32" s="71"/>
      <c r="G32" s="42">
        <f>IF($A$23="","",VLOOKUP($A$23,'様式J-1 (データ入力用)'!$A$3:$S$52,6,FALSE))</f>
      </c>
      <c r="H32" s="72">
        <f>IF($A$23="","",VLOOKUP($A$23,'様式J-1 (データ入力用)'!$A$3:$S$52,7,FALSE))</f>
      </c>
      <c r="I32" s="73"/>
      <c r="J32" s="13">
        <f>IF($A$23="","",VLOOKUP($A$23,'様式J-1 (データ入力用)'!$A$3:$S$52,18,FALSE))</f>
      </c>
    </row>
    <row r="33" spans="3:10" ht="15" customHeight="1">
      <c r="C33" s="61" t="s">
        <v>9</v>
      </c>
      <c r="D33" s="18" t="s">
        <v>26</v>
      </c>
      <c r="E33" s="11">
        <f>IF($A$23="","",VLOOKUP($A$23,'様式J-1 (データ入力用)'!$A$3:$S$52,8,FALSE))</f>
      </c>
      <c r="F33" s="19"/>
      <c r="G33" s="19"/>
      <c r="H33" s="19"/>
      <c r="I33" s="19"/>
      <c r="J33" s="20"/>
    </row>
    <row r="34" spans="3:10" ht="37.5" customHeight="1">
      <c r="C34" s="61"/>
      <c r="D34" s="62">
        <f>IF($A$23="","",VLOOKUP($A$23,'様式J-1 (データ入力用)'!$A$3:$S$52,9,FALSE))</f>
      </c>
      <c r="E34" s="63"/>
      <c r="F34" s="63"/>
      <c r="G34" s="63"/>
      <c r="H34" s="63"/>
      <c r="I34" s="63"/>
      <c r="J34" s="64"/>
    </row>
    <row r="35" spans="3:10" ht="15" customHeight="1">
      <c r="C35" s="61"/>
      <c r="D35" s="65"/>
      <c r="E35" s="66"/>
      <c r="F35" s="21"/>
      <c r="G35" s="35"/>
      <c r="H35" s="21" t="s">
        <v>27</v>
      </c>
      <c r="I35" s="67">
        <f>IF($A$23="","",VLOOKUP($A$23,'様式J-1 (データ入力用)'!$A$3:$S$52,10,FALSE))</f>
      </c>
      <c r="J35" s="68"/>
    </row>
    <row r="36" spans="3:10" ht="22.5" customHeight="1">
      <c r="C36" s="34" t="s">
        <v>35</v>
      </c>
      <c r="D36" s="51">
        <f>IF($A$23="","",VLOOKUP($A$23,'様式J-1 (データ入力用)'!$A$3:$S$52,11,FALSE))</f>
      </c>
      <c r="E36" s="52"/>
      <c r="F36" s="52"/>
      <c r="G36" s="53"/>
      <c r="H36" s="17" t="s">
        <v>27</v>
      </c>
      <c r="I36" s="51">
        <f>IF($A$23="","",VLOOKUP($A$23,'様式J-1 (データ入力用)'!$A$3:$S$52,12,FALSE))</f>
      </c>
      <c r="J36" s="53"/>
    </row>
    <row r="37" spans="3:10" ht="26.25" customHeight="1">
      <c r="C37" s="59" t="s">
        <v>7</v>
      </c>
      <c r="D37" s="54">
        <f>IF($A$23="","",VLOOKUP($A$23,'様式J-1 (データ入力用)'!$A$3:$S$52,13,FALSE))</f>
      </c>
      <c r="E37" s="55"/>
      <c r="F37" s="56" t="s">
        <v>55</v>
      </c>
      <c r="G37" s="57"/>
      <c r="H37" s="28" t="s">
        <v>36</v>
      </c>
      <c r="I37" s="32">
        <f>IF($A$23="","",VLOOKUP($A$23,'様式J-1 (データ入力用)'!$A$3:$S$52,18,FALSE))</f>
      </c>
      <c r="J37" s="33" t="s">
        <v>37</v>
      </c>
    </row>
    <row r="38" spans="3:10" ht="26.25" customHeight="1">
      <c r="C38" s="60"/>
      <c r="D38" s="51">
        <f>IF($A$23="","",VLOOKUP($A$23,'様式J-1 (データ入力用)'!$A$3:$S$52,15,FALSE))</f>
      </c>
      <c r="E38" s="52"/>
      <c r="F38" s="22" t="s">
        <v>17</v>
      </c>
      <c r="G38" s="51">
        <f>IF($A$23="","",VLOOKUP($A$23,'様式J-1 (データ入力用)'!$A$3:$S$52,16,FALSE))</f>
      </c>
      <c r="H38" s="52"/>
      <c r="I38" s="52"/>
      <c r="J38" s="22" t="s">
        <v>28</v>
      </c>
    </row>
    <row r="39" ht="3.75" customHeight="1"/>
    <row r="40" spans="3:13" ht="14.25" customHeight="1">
      <c r="C40" s="48" t="s">
        <v>10</v>
      </c>
      <c r="D40" s="49"/>
      <c r="E40" s="49"/>
      <c r="F40" s="49"/>
      <c r="G40" s="49"/>
      <c r="H40" s="49"/>
      <c r="I40" s="49"/>
      <c r="J40" s="50"/>
      <c r="K40" s="2"/>
      <c r="L40" s="2"/>
      <c r="M40" s="2"/>
    </row>
    <row r="41" ht="3.75" customHeight="1"/>
  </sheetData>
  <sheetProtection/>
  <mergeCells count="48">
    <mergeCell ref="D10:F10"/>
    <mergeCell ref="H10:I10"/>
    <mergeCell ref="C28:H28"/>
    <mergeCell ref="I15:J15"/>
    <mergeCell ref="D15:G15"/>
    <mergeCell ref="C16:C17"/>
    <mergeCell ref="D17:E17"/>
    <mergeCell ref="G17:I17"/>
    <mergeCell ref="C2:D2"/>
    <mergeCell ref="H2:J2"/>
    <mergeCell ref="C3:E3"/>
    <mergeCell ref="C4:J4"/>
    <mergeCell ref="C6:G6"/>
    <mergeCell ref="D11:F11"/>
    <mergeCell ref="H11:I11"/>
    <mergeCell ref="C7:H7"/>
    <mergeCell ref="D9:F9"/>
    <mergeCell ref="H9:J9"/>
    <mergeCell ref="D16:E16"/>
    <mergeCell ref="C12:C14"/>
    <mergeCell ref="D13:J13"/>
    <mergeCell ref="I14:J14"/>
    <mergeCell ref="D14:E14"/>
    <mergeCell ref="C19:J19"/>
    <mergeCell ref="F16:G16"/>
    <mergeCell ref="C23:D23"/>
    <mergeCell ref="H23:J23"/>
    <mergeCell ref="C27:G27"/>
    <mergeCell ref="C24:E24"/>
    <mergeCell ref="C25:J25"/>
    <mergeCell ref="D30:F30"/>
    <mergeCell ref="H30:J30"/>
    <mergeCell ref="D31:F31"/>
    <mergeCell ref="H31:I31"/>
    <mergeCell ref="C37:C38"/>
    <mergeCell ref="C33:C35"/>
    <mergeCell ref="D34:J34"/>
    <mergeCell ref="D35:E35"/>
    <mergeCell ref="I35:J35"/>
    <mergeCell ref="D32:F32"/>
    <mergeCell ref="H32:I32"/>
    <mergeCell ref="C40:J40"/>
    <mergeCell ref="D38:E38"/>
    <mergeCell ref="G38:I38"/>
    <mergeCell ref="I36:J36"/>
    <mergeCell ref="D37:E37"/>
    <mergeCell ref="F37:G37"/>
    <mergeCell ref="D36:G36"/>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原建販株式会社</cp:lastModifiedBy>
  <cp:lastPrinted>2019-01-22T03:08:15Z</cp:lastPrinted>
  <dcterms:created xsi:type="dcterms:W3CDTF">2016-12-06T07:14:54Z</dcterms:created>
  <dcterms:modified xsi:type="dcterms:W3CDTF">2024-02-06T08:38:59Z</dcterms:modified>
  <cp:category/>
  <cp:version/>
  <cp:contentType/>
  <cp:contentStatus/>
</cp:coreProperties>
</file>